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Transparencia/2024/01-24/"/>
    </mc:Choice>
  </mc:AlternateContent>
  <xr:revisionPtr revIDLastSave="706" documentId="8_{8FB7D200-8789-40E4-A6A4-874F8146EFCF}" xr6:coauthVersionLast="47" xr6:coauthVersionMax="47" xr10:uidLastSave="{DB294680-F4CC-4641-A44C-E29E5A970015}"/>
  <bookViews>
    <workbookView xWindow="22932" yWindow="-108" windowWidth="23256" windowHeight="12456" activeTab="3" xr2:uid="{433F4A73-D90F-451A-97F3-389124337F65}"/>
  </bookViews>
  <sheets>
    <sheet name="Demanda 01-24" sheetId="1" r:id="rId1"/>
    <sheet name="Clasif.llamadas 01-24" sheetId="2" r:id="rId2"/>
    <sheet name="Institución 01-24" sheetId="3" r:id="rId3"/>
    <sheet name="Tipo de incidente 01-24"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13" i="2"/>
  <c r="B8" i="1" l="1"/>
  <c r="B30" i="2"/>
  <c r="B29" i="2"/>
  <c r="B27" i="2"/>
  <c r="B28" i="2"/>
  <c r="B26" i="2"/>
  <c r="B25" i="2"/>
  <c r="B24" i="2" l="1"/>
  <c r="B22" i="2"/>
  <c r="B23" i="2"/>
  <c r="C8" i="2"/>
  <c r="B4" i="4"/>
  <c r="C140" i="4" l="1"/>
  <c r="C141" i="4"/>
  <c r="C142" i="4"/>
  <c r="C143" i="4"/>
  <c r="C144" i="4"/>
  <c r="C10" i="4"/>
  <c r="B20" i="2"/>
  <c r="C20" i="4"/>
  <c r="C7" i="2"/>
  <c r="C137" i="4"/>
  <c r="C121" i="4"/>
  <c r="C105" i="4"/>
  <c r="C89" i="4"/>
  <c r="C73" i="4"/>
  <c r="C57" i="4"/>
  <c r="C49" i="4"/>
  <c r="C33" i="4"/>
  <c r="C25" i="4"/>
  <c r="C17" i="4"/>
  <c r="C136"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9"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8" i="4"/>
  <c r="C130" i="4"/>
  <c r="C122" i="4"/>
  <c r="C114" i="4"/>
  <c r="C106" i="4"/>
  <c r="C98" i="4"/>
  <c r="C90" i="4"/>
  <c r="C82" i="4"/>
  <c r="C74" i="4"/>
  <c r="C66" i="4"/>
  <c r="C58" i="4"/>
  <c r="C50" i="4"/>
  <c r="C42" i="4"/>
  <c r="C34" i="4"/>
  <c r="C26" i="4"/>
  <c r="C18" i="4"/>
  <c r="C12" i="2"/>
  <c r="C5" i="2"/>
  <c r="C11" i="2"/>
  <c r="C10" i="2"/>
  <c r="C9" i="2"/>
  <c r="C6" i="2"/>
  <c r="C4" i="2"/>
  <c r="B16" i="3"/>
  <c r="C6" i="3" s="1"/>
  <c r="C6" i="1" l="1"/>
  <c r="C8" i="1"/>
  <c r="D4" i="2"/>
  <c r="D5" i="2" s="1"/>
  <c r="D6" i="2" s="1"/>
  <c r="D7" i="2" s="1"/>
  <c r="D8" i="2" s="1"/>
  <c r="D9" i="2" s="1"/>
  <c r="D10" i="2" s="1"/>
  <c r="D11" i="2" s="1"/>
  <c r="D12" i="2" s="1"/>
  <c r="C13" i="2"/>
  <c r="D5" i="4"/>
  <c r="C13" i="3"/>
  <c r="C5" i="3"/>
  <c r="C12" i="3"/>
  <c r="C11" i="3"/>
  <c r="C10" i="3"/>
  <c r="C9" i="3"/>
  <c r="C8" i="3"/>
  <c r="C15" i="3"/>
  <c r="C7" i="3"/>
  <c r="C14" i="3"/>
  <c r="C4" i="3"/>
  <c r="D4" i="3" s="1"/>
  <c r="B19" i="2"/>
  <c r="C4" i="1"/>
  <c r="D4" i="1" s="1"/>
  <c r="C5" i="1"/>
  <c r="C7" i="1"/>
  <c r="D5" i="1" l="1"/>
  <c r="D6" i="1" s="1"/>
  <c r="D7" i="1" s="1"/>
  <c r="D5" i="3"/>
  <c r="D6" i="3" s="1"/>
  <c r="D7" i="3" s="1"/>
  <c r="D8" i="3" s="1"/>
  <c r="D9" i="3" s="1"/>
  <c r="D10" i="3" s="1"/>
  <c r="D11" i="3" s="1"/>
  <c r="D12" i="3" s="1"/>
  <c r="D13" i="3"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6" i="3"/>
  <c r="C20" i="2"/>
  <c r="D123" i="4" l="1"/>
  <c r="D124" i="4" s="1"/>
  <c r="D125" i="4" s="1"/>
  <c r="D126" i="4" s="1"/>
  <c r="D127" i="4" s="1"/>
  <c r="D128" i="4" s="1"/>
  <c r="D129" i="4" s="1"/>
  <c r="D130" i="4" s="1"/>
  <c r="D131" i="4" s="1"/>
  <c r="D132" i="4" s="1"/>
  <c r="D133" i="4" s="1"/>
  <c r="D134" i="4" s="1"/>
  <c r="D135" i="4" s="1"/>
  <c r="D136" i="4" s="1"/>
  <c r="D137" i="4" s="1"/>
  <c r="D138" i="4" s="1"/>
  <c r="D139" i="4" s="1"/>
  <c r="D140" i="4" s="1"/>
  <c r="D141" i="4" s="1"/>
  <c r="D142" i="4" s="1"/>
  <c r="D143" i="4" s="1"/>
  <c r="D144" i="4" s="1"/>
  <c r="D14" i="3"/>
  <c r="D15" i="3" s="1"/>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tc={C7E4A1A6-D9C7-4C08-ADF3-CCBDCA9D1DB7}</author>
  </authors>
  <commentList>
    <comment ref="A5"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 ref="A25" authorId="1" shapeId="0" xr:uid="{C7E4A1A6-D9C7-4C08-ADF3-CCBDCA9D1DB7}">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<sst xmlns="http://schemas.openxmlformats.org/spreadsheetml/2006/main" count="219" uniqueCount="197">
  <si>
    <t>Tipo de ingreso</t>
  </si>
  <si>
    <t>Cantidad</t>
  </si>
  <si>
    <t>Abandonos</t>
  </si>
  <si>
    <t>Atendidas por operador</t>
  </si>
  <si>
    <t>Total</t>
  </si>
  <si>
    <t>% Relativo</t>
  </si>
  <si>
    <t>%Absoluto</t>
  </si>
  <si>
    <t>Con incidente</t>
  </si>
  <si>
    <t>Errónea</t>
  </si>
  <si>
    <t>Indebida</t>
  </si>
  <si>
    <t>No intencional</t>
  </si>
  <si>
    <t>Prueba</t>
  </si>
  <si>
    <t>Silenciosa</t>
  </si>
  <si>
    <t>Transferencia</t>
  </si>
  <si>
    <t>Tipo de llamada</t>
  </si>
  <si>
    <t>Resultado</t>
  </si>
  <si>
    <t xml:space="preserve">Cantidad </t>
  </si>
  <si>
    <t>%</t>
  </si>
  <si>
    <t>TOTAL</t>
  </si>
  <si>
    <t>Llamadas procedentes</t>
  </si>
  <si>
    <t>Llamadas improcedentes</t>
  </si>
  <si>
    <t>Fuente: Central telefónica.</t>
  </si>
  <si>
    <t>Abandonos: Llamadas que se terminaron antes de que se estableciera una conexión con un operador.</t>
  </si>
  <si>
    <t xml:space="preserve">Atendidas por operador: Son la llamadas que ingresaron de forma directa para ser atendidas por un operador. </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</si>
  <si>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</si>
  <si>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</si>
  <si>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</si>
  <si>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</si>
  <si>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</si>
  <si>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</si>
  <si>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</si>
  <si>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</si>
  <si>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</si>
  <si>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</si>
  <si>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</si>
  <si>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Bomberos</t>
  </si>
  <si>
    <t>Policía de Tránsito</t>
  </si>
  <si>
    <t>Patronato Nacional de la Infancia</t>
  </si>
  <si>
    <t>Instituto Nacional de las Mujeres</t>
  </si>
  <si>
    <t>Comisión Nacional de Emergencias</t>
  </si>
  <si>
    <t>Sistema de Emergencias 9-1-1</t>
  </si>
  <si>
    <t>Organismo de Investigación Judicial</t>
  </si>
  <si>
    <t>Hospital Nacional de Salud Mental</t>
  </si>
  <si>
    <t>Caja Costarricense de Seguro Social</t>
  </si>
  <si>
    <t xml:space="preserve">Nota:  La tabla representa la cantidad de incidentes trasladados por institución. </t>
  </si>
  <si>
    <t xml:space="preserve">Incidente: Solicitud de ayuda de un usuario, que requiere la respuesta de una institución adscrita. </t>
  </si>
  <si>
    <t>Tipo de incidente</t>
  </si>
  <si>
    <t>550 / URGENCIA MÉDICA</t>
  </si>
  <si>
    <t>464 / VIOLENCIA INTRAFAMILIAR EN PROCESO</t>
  </si>
  <si>
    <t>451 / CONTRA EL ORDEN</t>
  </si>
  <si>
    <t>455 / RIÑA</t>
  </si>
  <si>
    <t>880 / HECHOS DE TRÁNSITO</t>
  </si>
  <si>
    <t>447 / ACTIVIDAD SOSPECHOSA</t>
  </si>
  <si>
    <t>301 / CHARRAL/FORESTAL/BASUREROS</t>
  </si>
  <si>
    <t>452 / CONTRA LA PROPIEDAD (DENUNCIA/PROCESO)</t>
  </si>
  <si>
    <t>536 / COLISIÓN</t>
  </si>
  <si>
    <t>459 / PROTECCIÓN A MENORES</t>
  </si>
  <si>
    <t>520 / PROBLEMAS RESPIRATORIOS</t>
  </si>
  <si>
    <t>431 / DENUNCIAS</t>
  </si>
  <si>
    <t>542 / CAÍDA / PRECIPITACIÓN</t>
  </si>
  <si>
    <t>540 / URGENCIA TRAUMÁTICA</t>
  </si>
  <si>
    <t>441 / DROGAS</t>
  </si>
  <si>
    <t>490 / MSP - GESTIONES</t>
  </si>
  <si>
    <t>456 / ARMAS DE FUEGO</t>
  </si>
  <si>
    <t>544 / TRASLADOS INTRAHOSPITALARIOS</t>
  </si>
  <si>
    <t>311 / FUMIGACION</t>
  </si>
  <si>
    <t>830 / VEHICULOS MAL ESTACIONADOS</t>
  </si>
  <si>
    <t>430 / AMBIENTAL</t>
  </si>
  <si>
    <t>491 / MSP - CONSULTA DE INCIDENTE</t>
  </si>
  <si>
    <t>521 / PROBLEMAS CARDÍACOS</t>
  </si>
  <si>
    <t>307 / ABEJAS</t>
  </si>
  <si>
    <t>308 / ANIMALES</t>
  </si>
  <si>
    <t>537 / VUELCO</t>
  </si>
  <si>
    <t>527 / INTOXICACIÓN / ANAFILAXIA</t>
  </si>
  <si>
    <t>528 / EMERGENCIA GINECO / OBSTÉTRICA</t>
  </si>
  <si>
    <t>529 / CRISIS CONVULSIVA</t>
  </si>
  <si>
    <t>579 / URGENCIAS MENTALES</t>
  </si>
  <si>
    <t>457 / ARMA BLANCA</t>
  </si>
  <si>
    <t>820 / CONDUCCIÓN TEMERARIA DE VEHÍCULOS</t>
  </si>
  <si>
    <t>525 / PERSONA DIABÉTICA</t>
  </si>
  <si>
    <t>870 / PROBLEMAS DE TRANSITO</t>
  </si>
  <si>
    <t>541 / PERSONA INCONSCIENTE</t>
  </si>
  <si>
    <t>160 / PANI - DENUNCIA</t>
  </si>
  <si>
    <t>303 / CORTO CIRCUITO</t>
  </si>
  <si>
    <t>590 / CRC - GESTIONES</t>
  </si>
  <si>
    <t>439 / ACTIVACION O PRUEBA DE ALARMA</t>
  </si>
  <si>
    <t>100 / CONSULTA VIOLENCIA INTRAFAMILIAR Y DELITOS SEXUALES</t>
  </si>
  <si>
    <t>436 / PENSION ALIMENTARIA</t>
  </si>
  <si>
    <t>309 / REVISIONES</t>
  </si>
  <si>
    <t>942 / SOLICITUD DE INSPECCIÓN</t>
  </si>
  <si>
    <t>470 / COMPORTAMIENTO SUICIDA</t>
  </si>
  <si>
    <t>591 / CRC - CONSULTA DE INCIDENTE</t>
  </si>
  <si>
    <t>535 / ATROPELLO</t>
  </si>
  <si>
    <t>300 / INCENDIO ESTRUCTURAL</t>
  </si>
  <si>
    <t>690 / 911 - GESTIONES</t>
  </si>
  <si>
    <t>161 / PANI - CONSULTA</t>
  </si>
  <si>
    <t>890 / TRA - GESTIONES</t>
  </si>
  <si>
    <t>454 / ROBO DE VEHÍCULO</t>
  </si>
  <si>
    <t>201 / MENOR DESAPARECIDO-SUSTRAÍDO</t>
  </si>
  <si>
    <t>891 / TRA - CONSULTA DE INCIDENTE</t>
  </si>
  <si>
    <t>437 / PERSONA EXTRAVIADA</t>
  </si>
  <si>
    <t>522 / PARO CARDIO – RESPIRATORIO</t>
  </si>
  <si>
    <t>524 / EVENTO VASCULAR CEREBRAL</t>
  </si>
  <si>
    <t>494 / MSP - ASUNTOS INTERNOS</t>
  </si>
  <si>
    <t>305 / ESCAPE GAS LP</t>
  </si>
  <si>
    <t>821 / COMPETENCIAS ILEGALES O PIQUES</t>
  </si>
  <si>
    <t>390 / BOM - GESTIONES</t>
  </si>
  <si>
    <t>810 / SEÑALAMIENTO</t>
  </si>
  <si>
    <t>532 / LESIONES CAUSADAS POR ANIMALES</t>
  </si>
  <si>
    <t>493 / MSP - QUEJAS</t>
  </si>
  <si>
    <t>730 / IDEACIÓN SUICIDA</t>
  </si>
  <si>
    <t>302 / FUEGO MEDIOS  TRANSPORTE</t>
  </si>
  <si>
    <t>860 / REPORTE DE TRANSPORTE PÚBLICO</t>
  </si>
  <si>
    <t>181 / PANI - CONSULTA DE INCIDENTE</t>
  </si>
  <si>
    <t>531 / ACCIDENTE ACUÁTICO</t>
  </si>
  <si>
    <t>102 / ACOSO SEXUAL EN ESPACIOS PÚBLICOS (ACOSO CALLEJERO)</t>
  </si>
  <si>
    <t>533 / QUEMADURAS</t>
  </si>
  <si>
    <t>794 / CCSS - ASUNTOS INTERNOS</t>
  </si>
  <si>
    <t>180 / PANI - GESTIONES</t>
  </si>
  <si>
    <t>101 / CONSULTAS GENERALES SOBRE TRAMITES DE FAMILIA</t>
  </si>
  <si>
    <t>290 / OIJ - GESTIONES</t>
  </si>
  <si>
    <t>603 / SIMULACROS</t>
  </si>
  <si>
    <t>790 / CCSS - GESTIONES</t>
  </si>
  <si>
    <t>467 / VICTIMAS DE VIOLACION</t>
  </si>
  <si>
    <t>463 / HECHOS CONTRA LA VIDA</t>
  </si>
  <si>
    <t>731 / Seguimiento de caso</t>
  </si>
  <si>
    <t>306 / RESCATES</t>
  </si>
  <si>
    <t>894 / TRA - ASUNTOS INTERNOS</t>
  </si>
  <si>
    <t>391 / BOM - CONSULTA DE INCIDENTE</t>
  </si>
  <si>
    <t>593 / CRC - QUEJAS</t>
  </si>
  <si>
    <t>461 / DELITOS SEXUALES</t>
  </si>
  <si>
    <t>885 / APOYO INSTITUCIONAL</t>
  </si>
  <si>
    <t>700 / BITÁCORA INTERNA DE TRABAJO (Uso exclusivo CCSS)</t>
  </si>
  <si>
    <t>190 / INAMU - GESTIONES</t>
  </si>
  <si>
    <t>584 / SEGUIMIENTO DE OPERATIVOS</t>
  </si>
  <si>
    <t>448 / ACCIONES MIGRATORIAS</t>
  </si>
  <si>
    <t>539 / PERSONA ATRAPADA / PRENSADA</t>
  </si>
  <si>
    <t>991 / CNE - CONSULTA DE INCIDENTE</t>
  </si>
  <si>
    <t>693 / 911 - QUEJAS</t>
  </si>
  <si>
    <t>534 / LESIONES CAUSADAS POR ELECTRICIDAD</t>
  </si>
  <si>
    <t>692 / 911 - FELICITACIONES</t>
  </si>
  <si>
    <t>304 / MATERIALES PELIGROSOS</t>
  </si>
  <si>
    <t>440 / POLVORA</t>
  </si>
  <si>
    <t>701 / COORDINACION TRASLADO AEREO DE PACIENTES</t>
  </si>
  <si>
    <t>850 / CONSULTA A LA POLICÍA DE TRÁNSITO</t>
  </si>
  <si>
    <t>492 / MSP - FELICITACIONES</t>
  </si>
  <si>
    <t>184 / PANI - ASUNTOS INTERNOS</t>
  </si>
  <si>
    <t>893 / TRA - QUEJAS</t>
  </si>
  <si>
    <t>901 / INUNDACIONES</t>
  </si>
  <si>
    <t>990 / CNE - GESTIONES</t>
  </si>
  <si>
    <t>564 / EXTRAVIADO EN MONTAÑA</t>
  </si>
  <si>
    <t>294 / OIJ - ASUNTOS INTERNOS</t>
  </si>
  <si>
    <t>912 / DESLIZAMIENTO</t>
  </si>
  <si>
    <t>393 / BOM - QUEJAS</t>
  </si>
  <si>
    <t>449 / EXPLOSIVOS</t>
  </si>
  <si>
    <t>589 / COLABORACIÓN INTERINSTITUCIONAL</t>
  </si>
  <si>
    <t>432 / DENUNCIAS MATERIALES PELIGROSOS</t>
  </si>
  <si>
    <t>291 / OIJ - CONSULTA DE INCIDENTE</t>
  </si>
  <si>
    <t>310 / EMERGENCIAS AEREAS</t>
  </si>
  <si>
    <t>538 / CONFIRMACION FALLECIMIENTO</t>
  </si>
  <si>
    <t>394 / BOM - ASUNTOS INTERNOS</t>
  </si>
  <si>
    <t>Atención automática</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</si>
  <si>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</si>
  <si>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Anulada</t>
  </si>
  <si>
    <t>793 / CCSS - QUEJAS</t>
  </si>
  <si>
    <t>Creados por instituciones</t>
  </si>
  <si>
    <t>Descartadas automáticamente</t>
  </si>
  <si>
    <t>183 / PANI - QUEJAS</t>
  </si>
  <si>
    <t>Ministerio de Salud</t>
  </si>
  <si>
    <t>702 / COORDINACIÓN TRASLADO TERRESTRE DE PACIENTES</t>
  </si>
  <si>
    <t>703 / PLÉTORA SERVICIOS ESTABLECIMIENTOS CCSS</t>
  </si>
  <si>
    <t>435 / ACTOS ELECTORALES</t>
  </si>
  <si>
    <t>592 / CRC - FELICITACIONES</t>
  </si>
  <si>
    <t>392 / BOM - FELICITACIONES</t>
  </si>
  <si>
    <t>594 / CRC - ASUNTOS INTERNOS</t>
  </si>
  <si>
    <t>694 / 911 - ASUNTOS INTERNOS</t>
  </si>
  <si>
    <t>892 / TRA - FELICITACIONES</t>
  </si>
  <si>
    <t>Sistema de Emergencias 9-1-1. Demanda del servicio, enero 2024</t>
  </si>
  <si>
    <t>Sistema de Emergencias 9-1-1. Cantidad de llamadas atendidas por operador según su clasificación,  enero 2024</t>
  </si>
  <si>
    <t>Sistema de Emergencias 9-1-1. Cantidad de incidentes por institución, enero 2024</t>
  </si>
  <si>
    <t>Sistema de Emergencias 9-1-1. Cantidad de incidentes por clasificación, enero 2024</t>
  </si>
  <si>
    <t>523 / ALTERACIÓN DE LA PRESIÓN ARTERIAL</t>
  </si>
  <si>
    <t>840 / VEHICULOS ABANDONADOS</t>
  </si>
  <si>
    <t>446 / HECHOS CONTRA PERSONA EXTRANJERA EN CALIDAD DE TURISTA O SIMILARES</t>
  </si>
  <si>
    <t>445 / ALLANAMIENTO - INVASION ILEGAL A LA PROPIEDAD</t>
  </si>
  <si>
    <t>458 / PRIVACIÓN DE LIBERTAD, SECUESTRO</t>
  </si>
  <si>
    <t>191 / INAMU - CONSULTA DE INCIDENTE</t>
  </si>
  <si>
    <t>466 / BOTÓN DE PÁNICO (Programa del INAMU)</t>
  </si>
  <si>
    <t>438 / ASISTENCIA EN AGUAS JURISDICCIONALES</t>
  </si>
  <si>
    <t>737 / HNSM - GESTIONES</t>
  </si>
  <si>
    <t>434 / ACOSO SEXUAL EN ESPACIOS PÚBLICOS O PRIVADOS (ACOSO CALLEJERO)</t>
  </si>
  <si>
    <t>791 / CCSS - CONSULTA DE INCIDENTE</t>
  </si>
  <si>
    <t>581 / SEGUIMIENTO ALERTAS AÉREAS EXCEPTO TIPO 4</t>
  </si>
  <si>
    <t>736 / HNSM - CONSULTA DE INCIDENTE</t>
  </si>
  <si>
    <t>913 / ACTIVIDAD VOLCÁNICA</t>
  </si>
  <si>
    <t>691 / 911 - CONSULTA DE INCIDENTE</t>
  </si>
  <si>
    <t>746 / MS - CONSULTA DE INCIDENTE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</si>
</sst>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0" fillId="0" borderId="0" xfId="0" applyAlignment="1">
      <alignment horizontal="center"/>
    </xf>
    <xf numFmtId="0" fontId="2" fillId="0" borderId="0" xfId="0" applyFont="1" applyAlignment="1">
      <alignment horizontal="center"/>
    </xf>
    <xf numFmtId="9" fontId="2" fillId="0" borderId="0" xfId="0" applyNumberFormat="1" applyFont="1"/>
    <xf numFmtId="164" fontId="2" fillId="0" borderId="0" xfId="0" applyNumberFormat="1" applyFont="1"/>
    <xf numFmtId="0" fontId="0" fillId="0" borderId="0" xfId="0" applyAlignment="1">
      <alignment horizontal="left" indent="1"/>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cellXfs>
  <cellStyles count="2">
    <cellStyle name="Normal" xfId="0" builtinId="0"/>
    <cellStyle name="Porcentaje" xfId="1" builtinId="5"/>
  </cellStyles>
  <dxfs count="3">
    <dxf>
      <numFmt numFmtId="0" formatCode="General"/>
    </dxf>
    <dxf>
      <numFmt numFmtId="0" formatCode="General"/>
    </dxf>
    <dxf>
      <font>
        <b/>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8" totalsRowShown="0" headerRowDxfId="2">
  <sortState xmlns:xlrd2="http://schemas.microsoft.com/office/spreadsheetml/2017/richdata2" ref="A4:B8">
    <sortCondition descending="1" ref="B3:B8"/>
  </sortState>
  <tableColumns count="4">
    <tableColumn id="1" xr3:uid="{8784E0A8-D2F5-47EF-9149-A913B78BD413}" name="Tipo de ingreso"/>
    <tableColumn id="2" xr3:uid="{9F3FC26F-4BD0-4A9A-808F-87A961D3419C}" name="Cantidad"/>
    <tableColumn id="3" xr3:uid="{A9ACC5A5-34A5-4B65-AB80-12D6B863B527}" name="% Relativo" dataDxfId="1">
      <calculatedColumnFormula>+Tabla1[[#This Row],[Cantidad]]/$B$8</calculatedColumnFormula>
    </tableColumn>
    <tableColumn id="4" xr3:uid="{0209B751-A9FF-4ECA-806E-A321B1E20C54}" name="%Absoluto" dataDxfId="0">
      <calculatedColumnFormula>+Tabla1[[#This Row],[% Relativo]]</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3-07-31T18:28:15.24" personId="{6399947C-91AB-40A2-A1EC-249C3B61C44D}" id="{D6A8235D-B08A-49FA-B663-E04ABDCA2614}">
    <text>Atendidas por el IVR</text>
  </threadedComment>
  <threadedComment ref="A25" dT="2023-07-31T18:28:15.24" personId="{6399947C-91AB-40A2-A1EC-249C3B61C44D}" id="{C7E4A1A6-D9C7-4C08-ADF3-CCBDCA9D1DB7}">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D13"/>
  <sheetViews>
    <sheetView workbookViewId="0">
      <selection activeCell="B8" sqref="B8"/>
    </sheetView>
  </sheetViews>
  <sheetFormatPr baseColWidth="10" defaultRowHeight="14.4" x14ac:dyDescent="0.3"/>
  <cols>
    <col min="1" max="1" width="23.21875" customWidth="1"/>
    <col min="2" max="2" width="8.21875" bestFit="1" customWidth="1"/>
  </cols>
  <sheetData>
    <row r="1" spans="1:4" x14ac:dyDescent="0.3">
      <c r="A1" t="s">
        <v>177</v>
      </c>
    </row>
    <row r="3" spans="1:4" s="2" customFormat="1" x14ac:dyDescent="0.3">
      <c r="A3" s="12" t="s">
        <v>0</v>
      </c>
      <c r="B3" s="12" t="s">
        <v>1</v>
      </c>
      <c r="C3" s="12" t="s">
        <v>5</v>
      </c>
      <c r="D3" s="12" t="s">
        <v>6</v>
      </c>
    </row>
    <row r="4" spans="1:4" x14ac:dyDescent="0.3">
      <c r="A4" t="s">
        <v>3</v>
      </c>
      <c r="B4" s="1">
        <v>252433</v>
      </c>
      <c r="C4" s="5">
        <f>+Tabla1[[#This Row],[Cantidad]]/$B$8</f>
        <v>0.65504740947566731</v>
      </c>
      <c r="D4" s="5">
        <f>+Tabla1[[#This Row],[% Relativo]]</f>
        <v>0.65504740947566731</v>
      </c>
    </row>
    <row r="5" spans="1:4" x14ac:dyDescent="0.3">
      <c r="A5" t="s">
        <v>161</v>
      </c>
      <c r="B5" s="1">
        <v>111070</v>
      </c>
      <c r="C5" s="5">
        <f>+Tabla1[[#This Row],[Cantidad]]/$B$8</f>
        <v>0.2882195108027174</v>
      </c>
      <c r="D5" s="6">
        <f>+D4+Tabla1[[#This Row],[% Relativo]]</f>
        <v>0.94326692027838477</v>
      </c>
    </row>
    <row r="6" spans="1:4" x14ac:dyDescent="0.3">
      <c r="A6" t="s">
        <v>2</v>
      </c>
      <c r="B6" s="1">
        <v>20260</v>
      </c>
      <c r="C6" s="5">
        <f>+Tabla1[[#This Row],[Cantidad]]/$B$8</f>
        <v>5.2573397756937562E-2</v>
      </c>
      <c r="D6" s="6">
        <f>+D5+Tabla1[[#This Row],[% Relativo]]</f>
        <v>0.99584031803532236</v>
      </c>
    </row>
    <row r="7" spans="1:4" x14ac:dyDescent="0.3">
      <c r="A7" t="s">
        <v>165</v>
      </c>
      <c r="B7" s="1">
        <v>1603</v>
      </c>
      <c r="C7" s="5">
        <f>+Tabla1[[#This Row],[Cantidad]]/$B$8</f>
        <v>4.1596819646777345E-3</v>
      </c>
      <c r="D7" s="6">
        <f>+D6+Tabla1[[#This Row],[% Relativo]]</f>
        <v>1</v>
      </c>
    </row>
    <row r="8" spans="1:4" x14ac:dyDescent="0.3">
      <c r="A8" s="4" t="s">
        <v>4</v>
      </c>
      <c r="B8" s="3">
        <f>SUBTOTAL(109,B4:B7)</f>
        <v>385366</v>
      </c>
      <c r="C8" s="8">
        <f>+Tabla1[[#This Row],[Cantidad]]/$B$8</f>
        <v>1</v>
      </c>
    </row>
    <row r="10" spans="1:4" x14ac:dyDescent="0.3">
      <c r="A10" t="s">
        <v>21</v>
      </c>
    </row>
    <row r="11" spans="1:4" x14ac:dyDescent="0.3">
      <c r="A11" t="s">
        <v>22</v>
      </c>
    </row>
    <row r="12" spans="1:4" x14ac:dyDescent="0.3">
      <c r="A12" t="s">
        <v>162</v>
      </c>
    </row>
    <row r="13" spans="1:4" x14ac:dyDescent="0.3">
      <c r="A13" t="s">
        <v>23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8"/>
  <sheetViews>
    <sheetView topLeftCell="A25" workbookViewId="0">
      <selection activeCell="E29" sqref="E29"/>
    </sheetView>
  </sheetViews>
  <sheetFormatPr baseColWidth="10" defaultRowHeight="14.4" x14ac:dyDescent="0.3"/>
  <cols>
    <col min="1" max="1" width="26.88671875" customWidth="1"/>
  </cols>
  <sheetData>
    <row r="1" spans="1:10" x14ac:dyDescent="0.3">
      <c r="A1" t="s">
        <v>178</v>
      </c>
    </row>
    <row r="3" spans="1:10" x14ac:dyDescent="0.3">
      <c r="A3" s="12" t="s">
        <v>14</v>
      </c>
      <c r="B3" s="12" t="s">
        <v>1</v>
      </c>
      <c r="C3" s="12" t="s">
        <v>5</v>
      </c>
      <c r="D3" s="12" t="s">
        <v>6</v>
      </c>
    </row>
    <row r="4" spans="1:10" x14ac:dyDescent="0.3">
      <c r="A4" t="s">
        <v>7</v>
      </c>
      <c r="B4" s="1">
        <v>141716</v>
      </c>
      <c r="C4" s="20">
        <f>+B4/$B$13</f>
        <v>0.38815029060053791</v>
      </c>
      <c r="D4" s="7">
        <f>+C4</f>
        <v>0.38815029060053791</v>
      </c>
    </row>
    <row r="5" spans="1:10" x14ac:dyDescent="0.3">
      <c r="A5" t="s">
        <v>166</v>
      </c>
      <c r="B5" s="1">
        <v>111070</v>
      </c>
      <c r="C5" s="20">
        <f t="shared" ref="C5:C12" si="0">+B5/$B$13</f>
        <v>0.3042130230672736</v>
      </c>
      <c r="D5" s="7">
        <f>+D4+C5</f>
        <v>0.69236331366781156</v>
      </c>
    </row>
    <row r="6" spans="1:10" x14ac:dyDescent="0.3">
      <c r="A6" t="s">
        <v>10</v>
      </c>
      <c r="B6" s="1">
        <v>90324</v>
      </c>
      <c r="C6" s="20">
        <f t="shared" si="0"/>
        <v>0.24739116859213489</v>
      </c>
      <c r="D6" s="7">
        <f t="shared" ref="D6:D12" si="1">+D5+C6</f>
        <v>0.9397544822599464</v>
      </c>
    </row>
    <row r="7" spans="1:10" x14ac:dyDescent="0.3">
      <c r="A7" t="s">
        <v>9</v>
      </c>
      <c r="B7" s="1">
        <v>7625</v>
      </c>
      <c r="C7" s="20">
        <f t="shared" si="0"/>
        <v>2.0884345915980564E-2</v>
      </c>
      <c r="D7" s="7">
        <f t="shared" si="1"/>
        <v>0.96063882817592694</v>
      </c>
    </row>
    <row r="8" spans="1:10" x14ac:dyDescent="0.3">
      <c r="A8" t="s">
        <v>8</v>
      </c>
      <c r="B8" s="1">
        <v>7493</v>
      </c>
      <c r="C8" s="20">
        <f t="shared" si="0"/>
        <v>2.0522807075205558E-2</v>
      </c>
      <c r="D8" s="7">
        <f t="shared" si="1"/>
        <v>0.98116163525113254</v>
      </c>
    </row>
    <row r="9" spans="1:10" x14ac:dyDescent="0.3">
      <c r="A9" t="s">
        <v>12</v>
      </c>
      <c r="B9" s="1">
        <v>6383</v>
      </c>
      <c r="C9" s="20">
        <f t="shared" si="0"/>
        <v>1.7482594095961174E-2</v>
      </c>
      <c r="D9" s="6">
        <f t="shared" si="1"/>
        <v>0.99864422934709374</v>
      </c>
    </row>
    <row r="10" spans="1:10" x14ac:dyDescent="0.3">
      <c r="A10" t="s">
        <v>13</v>
      </c>
      <c r="B10" s="1">
        <v>352</v>
      </c>
      <c r="C10" s="9">
        <f t="shared" si="0"/>
        <v>9.6410357540002082E-4</v>
      </c>
      <c r="D10" s="10">
        <f t="shared" si="1"/>
        <v>0.99960833292249374</v>
      </c>
    </row>
    <row r="11" spans="1:10" x14ac:dyDescent="0.3">
      <c r="A11" t="s">
        <v>11</v>
      </c>
      <c r="B11" s="1">
        <v>130</v>
      </c>
      <c r="C11" s="9">
        <f t="shared" si="0"/>
        <v>3.5606097955114403E-4</v>
      </c>
      <c r="D11" s="17">
        <f t="shared" si="1"/>
        <v>0.99996439390204483</v>
      </c>
    </row>
    <row r="12" spans="1:10" x14ac:dyDescent="0.3">
      <c r="A12" t="s">
        <v>163</v>
      </c>
      <c r="B12" s="1">
        <v>13</v>
      </c>
      <c r="C12" s="16">
        <f t="shared" si="0"/>
        <v>3.5606097955114402E-5</v>
      </c>
      <c r="D12" s="7">
        <f t="shared" si="1"/>
        <v>1</v>
      </c>
    </row>
    <row r="13" spans="1:10" x14ac:dyDescent="0.3">
      <c r="A13" s="4" t="s">
        <v>4</v>
      </c>
      <c r="B13" s="3">
        <f>SUM(B4:B12)</f>
        <v>365106</v>
      </c>
      <c r="C13" s="8">
        <f>SUM(C4:C12)</f>
        <v>1</v>
      </c>
      <c r="J13" s="1"/>
    </row>
    <row r="16" spans="1:10" x14ac:dyDescent="0.3">
      <c r="A16" t="s">
        <v>178</v>
      </c>
    </row>
    <row r="18" spans="1:7" x14ac:dyDescent="0.3">
      <c r="A18" s="11" t="s">
        <v>15</v>
      </c>
      <c r="B18" s="11" t="s">
        <v>16</v>
      </c>
      <c r="C18" s="11" t="s">
        <v>17</v>
      </c>
    </row>
    <row r="19" spans="1:7" x14ac:dyDescent="0.3">
      <c r="A19" s="12" t="s">
        <v>18</v>
      </c>
      <c r="B19" s="3">
        <f>+B20+B24</f>
        <v>365106</v>
      </c>
      <c r="C19" s="13">
        <v>1</v>
      </c>
      <c r="G19" s="1"/>
    </row>
    <row r="20" spans="1:7" x14ac:dyDescent="0.3">
      <c r="A20" s="2" t="s">
        <v>19</v>
      </c>
      <c r="B20" s="3">
        <f>+B21+B22+B23</f>
        <v>142198</v>
      </c>
      <c r="C20" s="14">
        <f>+B20/B19</f>
        <v>0.38947045515548911</v>
      </c>
    </row>
    <row r="21" spans="1:7" x14ac:dyDescent="0.3">
      <c r="A21" s="15" t="s">
        <v>7</v>
      </c>
      <c r="B21" s="1">
        <f>+_xlfn.XLOOKUP(A21,$A$4:$A$12,$B$4:$B$12)</f>
        <v>141716</v>
      </c>
    </row>
    <row r="22" spans="1:7" x14ac:dyDescent="0.3">
      <c r="A22" s="15" t="s">
        <v>13</v>
      </c>
      <c r="B22" s="1">
        <f>+_xlfn.XLOOKUP(A22,$A$4:$A$12,$B$4:$B$12)</f>
        <v>352</v>
      </c>
    </row>
    <row r="23" spans="1:7" x14ac:dyDescent="0.3">
      <c r="A23" s="15" t="s">
        <v>11</v>
      </c>
      <c r="B23" s="1">
        <f>+_xlfn.XLOOKUP(A23,$A$4:$A$12,$B$4:$B$12)</f>
        <v>130</v>
      </c>
    </row>
    <row r="24" spans="1:7" x14ac:dyDescent="0.3">
      <c r="A24" s="2" t="s">
        <v>20</v>
      </c>
      <c r="B24" s="3">
        <f>+B25+B26+B27+B28+B29+B30</f>
        <v>222908</v>
      </c>
      <c r="C24" s="14">
        <f>+B24/B19</f>
        <v>0.61052954484451094</v>
      </c>
    </row>
    <row r="25" spans="1:7" x14ac:dyDescent="0.3">
      <c r="A25" s="15" t="s">
        <v>166</v>
      </c>
      <c r="B25" s="1">
        <f t="shared" ref="B25" si="2">+_xlfn.XLOOKUP(A25,$A$4:$A$12,$B$4:$B$12)</f>
        <v>111070</v>
      </c>
    </row>
    <row r="26" spans="1:7" x14ac:dyDescent="0.3">
      <c r="A26" s="15" t="s">
        <v>10</v>
      </c>
      <c r="B26" s="1">
        <f>+_xlfn.XLOOKUP(A26,$A$4:$A$12,$B$4:$B$12)</f>
        <v>90324</v>
      </c>
    </row>
    <row r="27" spans="1:7" x14ac:dyDescent="0.3">
      <c r="A27" s="15" t="s">
        <v>9</v>
      </c>
      <c r="B27" s="1">
        <f>+_xlfn.XLOOKUP(A27,$A$4:$A$12,$B$4:$B$12)</f>
        <v>7625</v>
      </c>
    </row>
    <row r="28" spans="1:7" x14ac:dyDescent="0.3">
      <c r="A28" s="15" t="s">
        <v>8</v>
      </c>
      <c r="B28" s="1">
        <f>+_xlfn.XLOOKUP(A28,$A$4:$A$12,$B$4:$B$12)</f>
        <v>7493</v>
      </c>
    </row>
    <row r="29" spans="1:7" x14ac:dyDescent="0.3">
      <c r="A29" s="15" t="s">
        <v>12</v>
      </c>
      <c r="B29" s="1">
        <f>+_xlfn.XLOOKUP(A29,$A$4:$A$12,$B$4:$B$12)</f>
        <v>6383</v>
      </c>
    </row>
    <row r="30" spans="1:7" x14ac:dyDescent="0.3">
      <c r="A30" s="15" t="s">
        <v>163</v>
      </c>
      <c r="B30" s="1">
        <f>+_xlfn.XLOOKUP(A30,$A$4:$A$12,$B$4:$B$12)</f>
        <v>13</v>
      </c>
    </row>
    <row r="32" spans="1:7" x14ac:dyDescent="0.3">
      <c r="A32" t="s">
        <v>24</v>
      </c>
    </row>
    <row r="33" spans="1:1" x14ac:dyDescent="0.3">
      <c r="A33" t="s">
        <v>25</v>
      </c>
    </row>
    <row r="34" spans="1:1" x14ac:dyDescent="0.3">
      <c r="A34" t="s">
        <v>26</v>
      </c>
    </row>
    <row r="35" spans="1:1" x14ac:dyDescent="0.3">
      <c r="A35" t="s">
        <v>27</v>
      </c>
    </row>
    <row r="36" spans="1:1" x14ac:dyDescent="0.3">
      <c r="A36" t="s">
        <v>28</v>
      </c>
    </row>
    <row r="37" spans="1:1" x14ac:dyDescent="0.3">
      <c r="A37" t="s">
        <v>29</v>
      </c>
    </row>
    <row r="38" spans="1:1" x14ac:dyDescent="0.3">
      <c r="A38" t="s">
        <v>30</v>
      </c>
    </row>
  </sheetData>
  <sortState xmlns:xlrd2="http://schemas.microsoft.com/office/spreadsheetml/2017/richdata2" ref="A4:B12">
    <sortCondition descending="1" ref="B4:B12"/>
  </sortState>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0"/>
  <sheetViews>
    <sheetView workbookViewId="0">
      <selection activeCell="H16" sqref="H16"/>
    </sheetView>
  </sheetViews>
  <sheetFormatPr baseColWidth="10" defaultRowHeight="14.4" x14ac:dyDescent="0.3"/>
  <cols>
    <col min="1" max="1" width="30.109375" bestFit="1" customWidth="1"/>
    <col min="2" max="2" width="8.5546875" bestFit="1" customWidth="1"/>
  </cols>
  <sheetData>
    <row r="1" spans="1:4" x14ac:dyDescent="0.3">
      <c r="A1" t="s">
        <v>179</v>
      </c>
    </row>
    <row r="3" spans="1:4" x14ac:dyDescent="0.3">
      <c r="A3" s="12" t="s">
        <v>31</v>
      </c>
      <c r="B3" s="12" t="s">
        <v>1</v>
      </c>
      <c r="C3" s="12" t="s">
        <v>5</v>
      </c>
      <c r="D3" s="12" t="s">
        <v>32</v>
      </c>
    </row>
    <row r="4" spans="1:4" x14ac:dyDescent="0.3">
      <c r="A4" t="s">
        <v>33</v>
      </c>
      <c r="B4" s="1">
        <v>49881</v>
      </c>
      <c r="C4" s="20">
        <f>+B4/$B$16</f>
        <v>0.45997436441264072</v>
      </c>
      <c r="D4" s="7">
        <f>+C4</f>
        <v>0.45997436441264072</v>
      </c>
    </row>
    <row r="5" spans="1:4" x14ac:dyDescent="0.3">
      <c r="A5" t="s">
        <v>34</v>
      </c>
      <c r="B5" s="1">
        <v>33637</v>
      </c>
      <c r="C5" s="20">
        <f>+B5/$B$16</f>
        <v>0.31018138561271819</v>
      </c>
      <c r="D5" s="7">
        <f>+D4+C5</f>
        <v>0.77015575002535885</v>
      </c>
    </row>
    <row r="6" spans="1:4" x14ac:dyDescent="0.3">
      <c r="A6" t="s">
        <v>36</v>
      </c>
      <c r="B6" s="1">
        <v>11160</v>
      </c>
      <c r="C6" s="20">
        <f>+B6/$B$16</f>
        <v>0.10291120680910709</v>
      </c>
      <c r="D6" s="7">
        <f t="shared" ref="D6:D15" si="0">+D5+C6</f>
        <v>0.873066956834466</v>
      </c>
    </row>
    <row r="7" spans="1:4" x14ac:dyDescent="0.3">
      <c r="A7" t="s">
        <v>35</v>
      </c>
      <c r="B7" s="1">
        <v>8842</v>
      </c>
      <c r="C7" s="20">
        <f t="shared" ref="C7:C15" si="1">+B7/$B$16</f>
        <v>8.1535922097323021E-2</v>
      </c>
      <c r="D7" s="7">
        <f t="shared" si="0"/>
        <v>0.95460287893178908</v>
      </c>
    </row>
    <row r="8" spans="1:4" x14ac:dyDescent="0.3">
      <c r="A8" t="s">
        <v>43</v>
      </c>
      <c r="B8" s="1">
        <v>1690</v>
      </c>
      <c r="C8" s="20">
        <f t="shared" si="1"/>
        <v>1.5584223970196324E-2</v>
      </c>
      <c r="D8" s="6">
        <f t="shared" si="0"/>
        <v>0.9701871029019854</v>
      </c>
    </row>
    <row r="9" spans="1:4" x14ac:dyDescent="0.3">
      <c r="A9" t="s">
        <v>37</v>
      </c>
      <c r="B9" s="1">
        <v>1331</v>
      </c>
      <c r="C9" s="20">
        <f t="shared" si="1"/>
        <v>1.2273729055817343E-2</v>
      </c>
      <c r="D9" s="6">
        <f t="shared" si="0"/>
        <v>0.98246083195780276</v>
      </c>
    </row>
    <row r="10" spans="1:4" x14ac:dyDescent="0.3">
      <c r="A10" t="s">
        <v>38</v>
      </c>
      <c r="B10" s="1">
        <v>854</v>
      </c>
      <c r="C10" s="5">
        <f t="shared" si="1"/>
        <v>7.8751048938151842E-3</v>
      </c>
      <c r="D10" s="6">
        <f t="shared" si="0"/>
        <v>0.99033593685161792</v>
      </c>
    </row>
    <row r="11" spans="1:4" x14ac:dyDescent="0.3">
      <c r="A11" t="s">
        <v>41</v>
      </c>
      <c r="B11" s="1">
        <v>494</v>
      </c>
      <c r="C11" s="5">
        <f t="shared" si="1"/>
        <v>4.5553885451343106E-3</v>
      </c>
      <c r="D11" s="6">
        <f t="shared" si="0"/>
        <v>0.99489132539675218</v>
      </c>
    </row>
    <row r="12" spans="1:4" x14ac:dyDescent="0.3">
      <c r="A12" t="s">
        <v>40</v>
      </c>
      <c r="B12" s="1">
        <v>237</v>
      </c>
      <c r="C12" s="5">
        <f t="shared" si="1"/>
        <v>2.1854799295482419E-3</v>
      </c>
      <c r="D12" s="6">
        <f t="shared" si="0"/>
        <v>0.99707680532630039</v>
      </c>
    </row>
    <row r="13" spans="1:4" x14ac:dyDescent="0.3">
      <c r="A13" t="s">
        <v>39</v>
      </c>
      <c r="B13" s="1">
        <v>159</v>
      </c>
      <c r="C13" s="5">
        <f t="shared" si="1"/>
        <v>1.4662080540007194E-3</v>
      </c>
      <c r="D13" s="6">
        <f t="shared" si="0"/>
        <v>0.99854301338030116</v>
      </c>
    </row>
    <row r="14" spans="1:4" x14ac:dyDescent="0.3">
      <c r="A14" t="s">
        <v>42</v>
      </c>
      <c r="B14" s="1">
        <v>157</v>
      </c>
      <c r="C14" s="5">
        <f t="shared" si="1"/>
        <v>1.4477651853969367E-3</v>
      </c>
      <c r="D14" s="17">
        <f t="shared" si="0"/>
        <v>0.99999077856569807</v>
      </c>
    </row>
    <row r="15" spans="1:4" x14ac:dyDescent="0.3">
      <c r="A15" t="s">
        <v>168</v>
      </c>
      <c r="B15" s="1">
        <v>1</v>
      </c>
      <c r="C15" s="16">
        <f t="shared" si="1"/>
        <v>9.2214343018913168E-6</v>
      </c>
      <c r="D15" s="7">
        <f t="shared" si="0"/>
        <v>1</v>
      </c>
    </row>
    <row r="16" spans="1:4" x14ac:dyDescent="0.3">
      <c r="A16" s="4" t="s">
        <v>18</v>
      </c>
      <c r="B16" s="3">
        <f>SUM(B4:B15)</f>
        <v>108443</v>
      </c>
      <c r="C16" s="8">
        <f>SUM(C4:C15)</f>
        <v>1</v>
      </c>
    </row>
    <row r="18" spans="1:1" x14ac:dyDescent="0.3">
      <c r="A18" t="s">
        <v>24</v>
      </c>
    </row>
    <row r="19" spans="1:1" x14ac:dyDescent="0.3">
      <c r="A19" t="s">
        <v>44</v>
      </c>
    </row>
    <row r="20" spans="1:1" x14ac:dyDescent="0.3">
      <c r="A20" t="s">
        <v>45</v>
      </c>
    </row>
  </sheetData>
  <sortState xmlns:xlrd2="http://schemas.microsoft.com/office/spreadsheetml/2017/richdata2" ref="A4:B15">
    <sortCondition descending="1" ref="B4:B1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D144"/>
  <sheetViews>
    <sheetView tabSelected="1" topLeftCell="A127" workbookViewId="0">
      <selection activeCell="F9" sqref="F9"/>
    </sheetView>
  </sheetViews>
  <sheetFormatPr baseColWidth="10" defaultRowHeight="14.4" x14ac:dyDescent="0.3"/>
  <cols>
    <col min="1" max="1" width="55.77734375" bestFit="1" customWidth="1"/>
    <col min="2" max="2" width="9.44140625" bestFit="1" customWidth="1"/>
    <col min="3" max="3" width="9.6640625" bestFit="1" customWidth="1"/>
    <col min="4" max="4" width="12.5546875" bestFit="1" customWidth="1"/>
  </cols>
  <sheetData>
    <row r="1" spans="1:4" x14ac:dyDescent="0.3">
      <c r="A1" t="s">
        <v>180</v>
      </c>
    </row>
    <row r="3" spans="1:4" x14ac:dyDescent="0.3">
      <c r="A3" s="12" t="s">
        <v>46</v>
      </c>
      <c r="B3" s="12" t="s">
        <v>16</v>
      </c>
      <c r="C3" s="12" t="s">
        <v>5</v>
      </c>
      <c r="D3" s="12" t="s">
        <v>32</v>
      </c>
    </row>
    <row r="4" spans="1:4" x14ac:dyDescent="0.3">
      <c r="A4" s="18" t="s">
        <v>18</v>
      </c>
      <c r="B4" s="19">
        <f>+SUM(B5:B393)</f>
        <v>108443</v>
      </c>
      <c r="C4" s="4"/>
      <c r="D4" s="4"/>
    </row>
    <row r="5" spans="1:4" x14ac:dyDescent="0.3">
      <c r="A5" t="s">
        <v>47</v>
      </c>
      <c r="B5" s="1">
        <v>10007</v>
      </c>
      <c r="C5" s="5">
        <f>+B5/$B$4</f>
        <v>9.2278893059026396E-2</v>
      </c>
      <c r="D5" s="6">
        <f>+C5</f>
        <v>9.2278893059026396E-2</v>
      </c>
    </row>
    <row r="6" spans="1:4" x14ac:dyDescent="0.3">
      <c r="A6" t="s">
        <v>48</v>
      </c>
      <c r="B6" s="1">
        <v>9481</v>
      </c>
      <c r="C6" s="5">
        <f t="shared" ref="C6:C69" si="0">+B6/$B$4</f>
        <v>8.7428418616231574E-2</v>
      </c>
      <c r="D6" s="6">
        <f>+D5+C6</f>
        <v>0.17970731167525797</v>
      </c>
    </row>
    <row r="7" spans="1:4" x14ac:dyDescent="0.3">
      <c r="A7" t="s">
        <v>50</v>
      </c>
      <c r="B7" s="1">
        <v>6551</v>
      </c>
      <c r="C7" s="5">
        <f t="shared" si="0"/>
        <v>6.0409616111690011E-2</v>
      </c>
      <c r="D7" s="6">
        <f t="shared" ref="D7:D70" si="1">+D6+C7</f>
        <v>0.24011692778694799</v>
      </c>
    </row>
    <row r="8" spans="1:4" x14ac:dyDescent="0.3">
      <c r="A8" t="s">
        <v>49</v>
      </c>
      <c r="B8" s="1">
        <v>6488</v>
      </c>
      <c r="C8" s="5">
        <f t="shared" si="0"/>
        <v>5.9828665750670862E-2</v>
      </c>
      <c r="D8" s="6">
        <f t="shared" si="1"/>
        <v>0.29994559353761885</v>
      </c>
    </row>
    <row r="9" spans="1:4" x14ac:dyDescent="0.3">
      <c r="A9" t="s">
        <v>51</v>
      </c>
      <c r="B9" s="1">
        <v>6048</v>
      </c>
      <c r="C9" s="5">
        <f t="shared" si="0"/>
        <v>5.5771234657838682E-2</v>
      </c>
      <c r="D9" s="6">
        <f t="shared" si="1"/>
        <v>0.35571682819545752</v>
      </c>
    </row>
    <row r="10" spans="1:4" x14ac:dyDescent="0.3">
      <c r="A10" t="s">
        <v>52</v>
      </c>
      <c r="B10" s="1">
        <v>5364</v>
      </c>
      <c r="C10" s="5">
        <f t="shared" si="0"/>
        <v>4.9463773595345019E-2</v>
      </c>
      <c r="D10" s="6">
        <f t="shared" si="1"/>
        <v>0.40518060179080256</v>
      </c>
    </row>
    <row r="11" spans="1:4" x14ac:dyDescent="0.3">
      <c r="A11" t="s">
        <v>54</v>
      </c>
      <c r="B11" s="1">
        <v>3242</v>
      </c>
      <c r="C11" s="5">
        <f t="shared" si="0"/>
        <v>2.9895890006731648E-2</v>
      </c>
      <c r="D11" s="6">
        <f t="shared" si="1"/>
        <v>0.43507649179753421</v>
      </c>
    </row>
    <row r="12" spans="1:4" x14ac:dyDescent="0.3">
      <c r="A12" t="s">
        <v>55</v>
      </c>
      <c r="B12" s="1">
        <v>3019</v>
      </c>
      <c r="C12" s="5">
        <f t="shared" si="0"/>
        <v>2.7839510157409885E-2</v>
      </c>
      <c r="D12" s="6">
        <f t="shared" si="1"/>
        <v>0.46291600195494409</v>
      </c>
    </row>
    <row r="13" spans="1:4" x14ac:dyDescent="0.3">
      <c r="A13" t="s">
        <v>53</v>
      </c>
      <c r="B13" s="1">
        <v>2901</v>
      </c>
      <c r="C13" s="5">
        <f t="shared" si="0"/>
        <v>2.6751380909786709E-2</v>
      </c>
      <c r="D13" s="6">
        <f t="shared" si="1"/>
        <v>0.48966738286473077</v>
      </c>
    </row>
    <row r="14" spans="1:4" x14ac:dyDescent="0.3">
      <c r="A14" t="s">
        <v>56</v>
      </c>
      <c r="B14" s="1">
        <v>2689</v>
      </c>
      <c r="C14" s="5">
        <f t="shared" si="0"/>
        <v>2.4796436837785749E-2</v>
      </c>
      <c r="D14" s="6">
        <f t="shared" si="1"/>
        <v>0.51446381970251653</v>
      </c>
    </row>
    <row r="15" spans="1:4" x14ac:dyDescent="0.3">
      <c r="A15" t="s">
        <v>58</v>
      </c>
      <c r="B15" s="1">
        <v>2512</v>
      </c>
      <c r="C15" s="5">
        <f t="shared" si="0"/>
        <v>2.3164242966350987E-2</v>
      </c>
      <c r="D15" s="6">
        <f t="shared" si="1"/>
        <v>0.53762806266886753</v>
      </c>
    </row>
    <row r="16" spans="1:4" x14ac:dyDescent="0.3">
      <c r="A16" t="s">
        <v>57</v>
      </c>
      <c r="B16" s="1">
        <v>2443</v>
      </c>
      <c r="C16" s="5">
        <f t="shared" si="0"/>
        <v>2.2527963999520485E-2</v>
      </c>
      <c r="D16" s="6">
        <f t="shared" si="1"/>
        <v>0.56015602666838804</v>
      </c>
    </row>
    <row r="17" spans="1:4" x14ac:dyDescent="0.3">
      <c r="A17" t="s">
        <v>59</v>
      </c>
      <c r="B17" s="1">
        <v>2426</v>
      </c>
      <c r="C17" s="5">
        <f t="shared" si="0"/>
        <v>2.2371199616388334E-2</v>
      </c>
      <c r="D17" s="6">
        <f t="shared" si="1"/>
        <v>0.58252722628477638</v>
      </c>
    </row>
    <row r="18" spans="1:4" x14ac:dyDescent="0.3">
      <c r="A18" t="s">
        <v>63</v>
      </c>
      <c r="B18" s="1">
        <v>1998</v>
      </c>
      <c r="C18" s="5">
        <f t="shared" si="0"/>
        <v>1.842442573517885E-2</v>
      </c>
      <c r="D18" s="6">
        <f t="shared" si="1"/>
        <v>0.60095165201995526</v>
      </c>
    </row>
    <row r="19" spans="1:4" x14ac:dyDescent="0.3">
      <c r="A19" t="s">
        <v>60</v>
      </c>
      <c r="B19" s="1">
        <v>1994</v>
      </c>
      <c r="C19" s="5">
        <f t="shared" si="0"/>
        <v>1.8387539997971283E-2</v>
      </c>
      <c r="D19" s="6">
        <f t="shared" si="1"/>
        <v>0.61933919201792653</v>
      </c>
    </row>
    <row r="20" spans="1:4" x14ac:dyDescent="0.3">
      <c r="A20" t="s">
        <v>61</v>
      </c>
      <c r="B20" s="1">
        <v>1944</v>
      </c>
      <c r="C20" s="5">
        <f t="shared" si="0"/>
        <v>1.792646828287672E-2</v>
      </c>
      <c r="D20" s="6">
        <f t="shared" si="1"/>
        <v>0.63726566030080323</v>
      </c>
    </row>
    <row r="21" spans="1:4" x14ac:dyDescent="0.3">
      <c r="A21" t="s">
        <v>65</v>
      </c>
      <c r="B21" s="1">
        <v>1938</v>
      </c>
      <c r="C21" s="5">
        <f t="shared" si="0"/>
        <v>1.787113967706537E-2</v>
      </c>
      <c r="D21" s="6">
        <f t="shared" si="1"/>
        <v>0.65513679997786856</v>
      </c>
    </row>
    <row r="22" spans="1:4" x14ac:dyDescent="0.3">
      <c r="A22" t="s">
        <v>68</v>
      </c>
      <c r="B22" s="1">
        <v>1719</v>
      </c>
      <c r="C22" s="5">
        <f t="shared" si="0"/>
        <v>1.5851645564951174E-2</v>
      </c>
      <c r="D22" s="6">
        <f t="shared" si="1"/>
        <v>0.67098844554281978</v>
      </c>
    </row>
    <row r="23" spans="1:4" x14ac:dyDescent="0.3">
      <c r="A23" t="s">
        <v>169</v>
      </c>
      <c r="B23" s="1">
        <v>1543</v>
      </c>
      <c r="C23" s="5">
        <f t="shared" si="0"/>
        <v>1.42286731278183E-2</v>
      </c>
      <c r="D23" s="6">
        <f t="shared" si="1"/>
        <v>0.68521711867063806</v>
      </c>
    </row>
    <row r="24" spans="1:4" x14ac:dyDescent="0.3">
      <c r="A24" t="s">
        <v>66</v>
      </c>
      <c r="B24" s="1">
        <v>1534</v>
      </c>
      <c r="C24" s="5">
        <f t="shared" si="0"/>
        <v>1.414568021910128E-2</v>
      </c>
      <c r="D24" s="6">
        <f t="shared" si="1"/>
        <v>0.69936279888973929</v>
      </c>
    </row>
    <row r="25" spans="1:4" x14ac:dyDescent="0.3">
      <c r="A25" t="s">
        <v>69</v>
      </c>
      <c r="B25" s="1">
        <v>1507</v>
      </c>
      <c r="C25" s="5">
        <f t="shared" si="0"/>
        <v>1.3896701492950213E-2</v>
      </c>
      <c r="D25" s="6">
        <f t="shared" si="1"/>
        <v>0.71325950038268948</v>
      </c>
    </row>
    <row r="26" spans="1:4" x14ac:dyDescent="0.3">
      <c r="A26" t="s">
        <v>71</v>
      </c>
      <c r="B26" s="1">
        <v>1441</v>
      </c>
      <c r="C26" s="5">
        <f t="shared" si="0"/>
        <v>1.3288086829025386E-2</v>
      </c>
      <c r="D26" s="6">
        <f t="shared" si="1"/>
        <v>0.72654758721171486</v>
      </c>
    </row>
    <row r="27" spans="1:4" x14ac:dyDescent="0.3">
      <c r="A27" t="s">
        <v>72</v>
      </c>
      <c r="B27" s="1">
        <v>1425</v>
      </c>
      <c r="C27" s="5">
        <f t="shared" si="0"/>
        <v>1.3140543880195126E-2</v>
      </c>
      <c r="D27" s="6">
        <f t="shared" si="1"/>
        <v>0.73968813109191001</v>
      </c>
    </row>
    <row r="28" spans="1:4" x14ac:dyDescent="0.3">
      <c r="A28" t="s">
        <v>67</v>
      </c>
      <c r="B28" s="1">
        <v>1411</v>
      </c>
      <c r="C28" s="5">
        <f t="shared" si="0"/>
        <v>1.3011443799968648E-2</v>
      </c>
      <c r="D28" s="6">
        <f t="shared" si="1"/>
        <v>0.75269957489187866</v>
      </c>
    </row>
    <row r="29" spans="1:4" x14ac:dyDescent="0.3">
      <c r="A29" t="s">
        <v>75</v>
      </c>
      <c r="B29" s="1">
        <v>1351</v>
      </c>
      <c r="C29" s="5">
        <f t="shared" si="0"/>
        <v>1.2458157741855169E-2</v>
      </c>
      <c r="D29" s="6">
        <f t="shared" si="1"/>
        <v>0.76515773263373388</v>
      </c>
    </row>
    <row r="30" spans="1:4" x14ac:dyDescent="0.3">
      <c r="A30" t="s">
        <v>85</v>
      </c>
      <c r="B30" s="1">
        <v>1329</v>
      </c>
      <c r="C30" s="5">
        <f t="shared" si="0"/>
        <v>1.225528618721356E-2</v>
      </c>
      <c r="D30" s="6">
        <f t="shared" si="1"/>
        <v>0.77741301882094749</v>
      </c>
    </row>
    <row r="31" spans="1:4" x14ac:dyDescent="0.3">
      <c r="A31" t="s">
        <v>73</v>
      </c>
      <c r="B31" s="1">
        <v>1298</v>
      </c>
      <c r="C31" s="5">
        <f t="shared" si="0"/>
        <v>1.1969421723854928E-2</v>
      </c>
      <c r="D31" s="6">
        <f t="shared" si="1"/>
        <v>0.78938244054480244</v>
      </c>
    </row>
    <row r="32" spans="1:4" x14ac:dyDescent="0.3">
      <c r="A32" t="s">
        <v>77</v>
      </c>
      <c r="B32" s="1">
        <v>1255</v>
      </c>
      <c r="C32" s="5">
        <f t="shared" si="0"/>
        <v>1.1572900048873602E-2</v>
      </c>
      <c r="D32" s="6">
        <f t="shared" si="1"/>
        <v>0.80095534059367601</v>
      </c>
    </row>
    <row r="33" spans="1:4" x14ac:dyDescent="0.3">
      <c r="A33" t="s">
        <v>62</v>
      </c>
      <c r="B33" s="1">
        <v>1188</v>
      </c>
      <c r="C33" s="5">
        <f t="shared" si="0"/>
        <v>1.0955063950646883E-2</v>
      </c>
      <c r="D33" s="6">
        <f t="shared" si="1"/>
        <v>0.81191040454432295</v>
      </c>
    </row>
    <row r="34" spans="1:4" x14ac:dyDescent="0.3">
      <c r="A34" t="s">
        <v>78</v>
      </c>
      <c r="B34" s="1">
        <v>1148</v>
      </c>
      <c r="C34" s="5">
        <f t="shared" si="0"/>
        <v>1.0586206578571232E-2</v>
      </c>
      <c r="D34" s="6">
        <f t="shared" si="1"/>
        <v>0.82249661112289418</v>
      </c>
    </row>
    <row r="35" spans="1:4" x14ac:dyDescent="0.3">
      <c r="A35" t="s">
        <v>74</v>
      </c>
      <c r="B35" s="1">
        <v>1131</v>
      </c>
      <c r="C35" s="5">
        <f t="shared" si="0"/>
        <v>1.0429442195439079E-2</v>
      </c>
      <c r="D35" s="6">
        <f t="shared" si="1"/>
        <v>0.83292605331833325</v>
      </c>
    </row>
    <row r="36" spans="1:4" x14ac:dyDescent="0.3">
      <c r="A36" t="s">
        <v>76</v>
      </c>
      <c r="B36" s="1">
        <v>1122</v>
      </c>
      <c r="C36" s="5">
        <f t="shared" si="0"/>
        <v>1.0346449286722056E-2</v>
      </c>
      <c r="D36" s="6">
        <f t="shared" si="1"/>
        <v>0.84327250260505526</v>
      </c>
    </row>
    <row r="37" spans="1:4" x14ac:dyDescent="0.3">
      <c r="A37" t="s">
        <v>181</v>
      </c>
      <c r="B37" s="1">
        <v>1077</v>
      </c>
      <c r="C37" s="5">
        <f t="shared" si="0"/>
        <v>9.9314847431369469E-3</v>
      </c>
      <c r="D37" s="6">
        <f t="shared" si="1"/>
        <v>0.85320398734819225</v>
      </c>
    </row>
    <row r="38" spans="1:4" x14ac:dyDescent="0.3">
      <c r="A38" t="s">
        <v>81</v>
      </c>
      <c r="B38" s="1">
        <v>974</v>
      </c>
      <c r="C38" s="5">
        <f t="shared" si="0"/>
        <v>8.9816770100421411E-3</v>
      </c>
      <c r="D38" s="6">
        <f t="shared" si="1"/>
        <v>0.8621856643582344</v>
      </c>
    </row>
    <row r="39" spans="1:4" x14ac:dyDescent="0.3">
      <c r="A39" t="s">
        <v>80</v>
      </c>
      <c r="B39" s="1">
        <v>925</v>
      </c>
      <c r="C39" s="5">
        <f t="shared" si="0"/>
        <v>8.5298267292494671E-3</v>
      </c>
      <c r="D39" s="6">
        <f t="shared" si="1"/>
        <v>0.87071549108748392</v>
      </c>
    </row>
    <row r="40" spans="1:4" x14ac:dyDescent="0.3">
      <c r="A40" t="s">
        <v>79</v>
      </c>
      <c r="B40" s="1">
        <v>888</v>
      </c>
      <c r="C40" s="5">
        <f t="shared" si="0"/>
        <v>8.1886336600794883E-3</v>
      </c>
      <c r="D40" s="6">
        <f t="shared" si="1"/>
        <v>0.87890412474756341</v>
      </c>
    </row>
    <row r="41" spans="1:4" x14ac:dyDescent="0.3">
      <c r="A41" t="s">
        <v>70</v>
      </c>
      <c r="B41" s="1">
        <v>879</v>
      </c>
      <c r="C41" s="5">
        <f t="shared" si="0"/>
        <v>8.1056407513624661E-3</v>
      </c>
      <c r="D41" s="6">
        <f t="shared" si="1"/>
        <v>0.88700976549892585</v>
      </c>
    </row>
    <row r="42" spans="1:4" x14ac:dyDescent="0.3">
      <c r="A42" t="s">
        <v>82</v>
      </c>
      <c r="B42" s="1">
        <v>813</v>
      </c>
      <c r="C42" s="5">
        <f t="shared" si="0"/>
        <v>7.49702608743764E-3</v>
      </c>
      <c r="D42" s="6">
        <f t="shared" si="1"/>
        <v>0.89450679158636348</v>
      </c>
    </row>
    <row r="43" spans="1:4" x14ac:dyDescent="0.3">
      <c r="A43" t="s">
        <v>84</v>
      </c>
      <c r="B43" s="1">
        <v>762</v>
      </c>
      <c r="C43" s="5">
        <f t="shared" si="0"/>
        <v>7.0267329380411829E-3</v>
      </c>
      <c r="D43" s="6">
        <f t="shared" si="1"/>
        <v>0.90153352452440472</v>
      </c>
    </row>
    <row r="44" spans="1:4" x14ac:dyDescent="0.3">
      <c r="A44" t="s">
        <v>86</v>
      </c>
      <c r="B44" s="1">
        <v>701</v>
      </c>
      <c r="C44" s="5">
        <f t="shared" si="0"/>
        <v>6.4642254456258128E-3</v>
      </c>
      <c r="D44" s="6">
        <f t="shared" si="1"/>
        <v>0.90799774997003058</v>
      </c>
    </row>
    <row r="45" spans="1:4" x14ac:dyDescent="0.3">
      <c r="A45" t="s">
        <v>87</v>
      </c>
      <c r="B45" s="1">
        <v>490</v>
      </c>
      <c r="C45" s="5">
        <f t="shared" si="0"/>
        <v>4.5185028079267452E-3</v>
      </c>
      <c r="D45" s="6">
        <f t="shared" si="1"/>
        <v>0.91251625277795734</v>
      </c>
    </row>
    <row r="46" spans="1:4" x14ac:dyDescent="0.3">
      <c r="A46" t="s">
        <v>91</v>
      </c>
      <c r="B46" s="1">
        <v>488</v>
      </c>
      <c r="C46" s="5">
        <f t="shared" si="0"/>
        <v>4.5000599393229621E-3</v>
      </c>
      <c r="D46" s="6">
        <f t="shared" si="1"/>
        <v>0.91701631271728035</v>
      </c>
    </row>
    <row r="47" spans="1:4" x14ac:dyDescent="0.3">
      <c r="A47" t="s">
        <v>99</v>
      </c>
      <c r="B47" s="1">
        <v>480</v>
      </c>
      <c r="C47" s="5">
        <f t="shared" si="0"/>
        <v>4.4262884649078314E-3</v>
      </c>
      <c r="D47" s="6">
        <f t="shared" si="1"/>
        <v>0.92144260118218813</v>
      </c>
    </row>
    <row r="48" spans="1:4" x14ac:dyDescent="0.3">
      <c r="A48" t="s">
        <v>90</v>
      </c>
      <c r="B48" s="1">
        <v>460</v>
      </c>
      <c r="C48" s="5">
        <f t="shared" si="0"/>
        <v>4.2418597788700056E-3</v>
      </c>
      <c r="D48" s="6">
        <f t="shared" si="1"/>
        <v>0.92568446096105816</v>
      </c>
    </row>
    <row r="49" spans="1:4" x14ac:dyDescent="0.3">
      <c r="A49" t="s">
        <v>83</v>
      </c>
      <c r="B49" s="1">
        <v>449</v>
      </c>
      <c r="C49" s="5">
        <f t="shared" si="0"/>
        <v>4.1404240015492011E-3</v>
      </c>
      <c r="D49" s="6">
        <f t="shared" si="1"/>
        <v>0.9298248849626074</v>
      </c>
    </row>
    <row r="50" spans="1:4" x14ac:dyDescent="0.3">
      <c r="A50" t="s">
        <v>98</v>
      </c>
      <c r="B50" s="1">
        <v>436</v>
      </c>
      <c r="C50" s="5">
        <f t="shared" si="0"/>
        <v>4.0205453556246135E-3</v>
      </c>
      <c r="D50" s="6">
        <f t="shared" si="1"/>
        <v>0.93384543031823197</v>
      </c>
    </row>
    <row r="51" spans="1:4" x14ac:dyDescent="0.3">
      <c r="A51" t="s">
        <v>92</v>
      </c>
      <c r="B51" s="1">
        <v>430</v>
      </c>
      <c r="C51" s="5">
        <f t="shared" si="0"/>
        <v>3.9652167498132659E-3</v>
      </c>
      <c r="D51" s="6">
        <f t="shared" si="1"/>
        <v>0.93781064706804529</v>
      </c>
    </row>
    <row r="52" spans="1:4" x14ac:dyDescent="0.3">
      <c r="A52" t="s">
        <v>97</v>
      </c>
      <c r="B52" s="1">
        <v>430</v>
      </c>
      <c r="C52" s="5">
        <f t="shared" si="0"/>
        <v>3.9652167498132659E-3</v>
      </c>
      <c r="D52" s="6">
        <f t="shared" si="1"/>
        <v>0.94177586381785861</v>
      </c>
    </row>
    <row r="53" spans="1:4" x14ac:dyDescent="0.3">
      <c r="A53" t="s">
        <v>102</v>
      </c>
      <c r="B53" s="1">
        <v>423</v>
      </c>
      <c r="C53" s="5">
        <f t="shared" si="0"/>
        <v>3.9006667097000267E-3</v>
      </c>
      <c r="D53" s="6">
        <f t="shared" si="1"/>
        <v>0.94567653052755862</v>
      </c>
    </row>
    <row r="54" spans="1:4" x14ac:dyDescent="0.3">
      <c r="A54" t="s">
        <v>95</v>
      </c>
      <c r="B54" s="1">
        <v>357</v>
      </c>
      <c r="C54" s="5">
        <f t="shared" si="0"/>
        <v>3.2920520457751998E-3</v>
      </c>
      <c r="D54" s="6">
        <f t="shared" si="1"/>
        <v>0.94896858257333383</v>
      </c>
    </row>
    <row r="55" spans="1:4" x14ac:dyDescent="0.3">
      <c r="A55" t="s">
        <v>88</v>
      </c>
      <c r="B55" s="1">
        <v>334</v>
      </c>
      <c r="C55" s="5">
        <f t="shared" si="0"/>
        <v>3.0799590568316997E-3</v>
      </c>
      <c r="D55" s="6">
        <f t="shared" si="1"/>
        <v>0.9520485416301655</v>
      </c>
    </row>
    <row r="56" spans="1:4" x14ac:dyDescent="0.3">
      <c r="A56" t="s">
        <v>93</v>
      </c>
      <c r="B56" s="1">
        <v>331</v>
      </c>
      <c r="C56" s="5">
        <f t="shared" si="0"/>
        <v>3.0522947539260254E-3</v>
      </c>
      <c r="D56" s="6">
        <f t="shared" si="1"/>
        <v>0.95510083638409149</v>
      </c>
    </row>
    <row r="57" spans="1:4" x14ac:dyDescent="0.3">
      <c r="A57" t="s">
        <v>101</v>
      </c>
      <c r="B57" s="1">
        <v>329</v>
      </c>
      <c r="C57" s="5">
        <f t="shared" si="0"/>
        <v>3.0338518853222432E-3</v>
      </c>
      <c r="D57" s="6">
        <f t="shared" si="1"/>
        <v>0.95813468826941373</v>
      </c>
    </row>
    <row r="58" spans="1:4" x14ac:dyDescent="0.3">
      <c r="A58" t="s">
        <v>96</v>
      </c>
      <c r="B58" s="1">
        <v>301</v>
      </c>
      <c r="C58" s="5">
        <f t="shared" si="0"/>
        <v>2.7756517248692862E-3</v>
      </c>
      <c r="D58" s="6">
        <f t="shared" si="1"/>
        <v>0.96091033999428299</v>
      </c>
    </row>
    <row r="59" spans="1:4" x14ac:dyDescent="0.3">
      <c r="A59" t="s">
        <v>100</v>
      </c>
      <c r="B59" s="1">
        <v>300</v>
      </c>
      <c r="C59" s="5">
        <f t="shared" si="0"/>
        <v>2.7664302905673946E-3</v>
      </c>
      <c r="D59" s="6">
        <f t="shared" si="1"/>
        <v>0.96367677028485044</v>
      </c>
    </row>
    <row r="60" spans="1:4" x14ac:dyDescent="0.3">
      <c r="A60" t="s">
        <v>105</v>
      </c>
      <c r="B60" s="1">
        <v>298</v>
      </c>
      <c r="C60" s="5">
        <f t="shared" si="0"/>
        <v>2.7479874219636124E-3</v>
      </c>
      <c r="D60" s="6">
        <f t="shared" si="1"/>
        <v>0.96642475770681402</v>
      </c>
    </row>
    <row r="61" spans="1:4" x14ac:dyDescent="0.3">
      <c r="A61" t="s">
        <v>103</v>
      </c>
      <c r="B61" s="1">
        <v>271</v>
      </c>
      <c r="C61" s="5">
        <f t="shared" si="0"/>
        <v>2.4990086958125465E-3</v>
      </c>
      <c r="D61" s="6">
        <f t="shared" si="1"/>
        <v>0.96892376640262656</v>
      </c>
    </row>
    <row r="62" spans="1:4" x14ac:dyDescent="0.3">
      <c r="A62" t="s">
        <v>104</v>
      </c>
      <c r="B62" s="1">
        <v>231</v>
      </c>
      <c r="C62" s="5">
        <f t="shared" si="0"/>
        <v>2.1301513237368939E-3</v>
      </c>
      <c r="D62" s="6">
        <f t="shared" si="1"/>
        <v>0.9710539177263634</v>
      </c>
    </row>
    <row r="63" spans="1:4" x14ac:dyDescent="0.3">
      <c r="A63" t="s">
        <v>182</v>
      </c>
      <c r="B63" s="1">
        <v>198</v>
      </c>
      <c r="C63" s="5">
        <f t="shared" si="0"/>
        <v>1.8258439917744806E-3</v>
      </c>
      <c r="D63" s="6">
        <f t="shared" si="1"/>
        <v>0.97287976171813784</v>
      </c>
    </row>
    <row r="64" spans="1:4" x14ac:dyDescent="0.3">
      <c r="A64" t="s">
        <v>94</v>
      </c>
      <c r="B64" s="1">
        <v>184</v>
      </c>
      <c r="C64" s="5">
        <f t="shared" si="0"/>
        <v>1.6967439115480021E-3</v>
      </c>
      <c r="D64" s="6">
        <f t="shared" si="1"/>
        <v>0.97457650562968579</v>
      </c>
    </row>
    <row r="65" spans="1:4" x14ac:dyDescent="0.3">
      <c r="A65" t="s">
        <v>108</v>
      </c>
      <c r="B65" s="1">
        <v>183</v>
      </c>
      <c r="C65" s="5">
        <f t="shared" si="0"/>
        <v>1.6875224772461108E-3</v>
      </c>
      <c r="D65" s="6">
        <f t="shared" si="1"/>
        <v>0.97626402810693191</v>
      </c>
    </row>
    <row r="66" spans="1:4" x14ac:dyDescent="0.3">
      <c r="A66" t="s">
        <v>110</v>
      </c>
      <c r="B66" s="1">
        <v>135</v>
      </c>
      <c r="C66" s="5">
        <f t="shared" si="0"/>
        <v>1.2448936307553277E-3</v>
      </c>
      <c r="D66" s="6">
        <f t="shared" si="1"/>
        <v>0.97750892173768722</v>
      </c>
    </row>
    <row r="67" spans="1:4" x14ac:dyDescent="0.3">
      <c r="A67" t="s">
        <v>111</v>
      </c>
      <c r="B67" s="1">
        <v>126</v>
      </c>
      <c r="C67" s="5">
        <f t="shared" si="0"/>
        <v>1.1619007220383059E-3</v>
      </c>
      <c r="D67" s="6">
        <f t="shared" si="1"/>
        <v>0.97867082245972548</v>
      </c>
    </row>
    <row r="68" spans="1:4" x14ac:dyDescent="0.3">
      <c r="A68" t="s">
        <v>109</v>
      </c>
      <c r="B68" s="1">
        <v>124</v>
      </c>
      <c r="C68" s="5">
        <f t="shared" si="0"/>
        <v>1.1434578534345232E-3</v>
      </c>
      <c r="D68" s="6">
        <f t="shared" si="1"/>
        <v>0.97981428031315998</v>
      </c>
    </row>
    <row r="69" spans="1:4" x14ac:dyDescent="0.3">
      <c r="A69" t="s">
        <v>89</v>
      </c>
      <c r="B69" s="1">
        <v>124</v>
      </c>
      <c r="C69" s="5">
        <f t="shared" si="0"/>
        <v>1.1434578534345232E-3</v>
      </c>
      <c r="D69" s="6">
        <f t="shared" si="1"/>
        <v>0.98095773816659448</v>
      </c>
    </row>
    <row r="70" spans="1:4" x14ac:dyDescent="0.3">
      <c r="A70" t="s">
        <v>113</v>
      </c>
      <c r="B70" s="1">
        <v>119</v>
      </c>
      <c r="C70" s="5">
        <f t="shared" ref="C70:C133" si="2">+B70/$B$4</f>
        <v>1.0973506819250665E-3</v>
      </c>
      <c r="D70" s="6">
        <f t="shared" si="1"/>
        <v>0.98205508884851955</v>
      </c>
    </row>
    <row r="71" spans="1:4" x14ac:dyDescent="0.3">
      <c r="A71" t="s">
        <v>114</v>
      </c>
      <c r="B71" s="1">
        <v>118</v>
      </c>
      <c r="C71" s="5">
        <f t="shared" si="2"/>
        <v>1.0881292476231754E-3</v>
      </c>
      <c r="D71" s="6">
        <f t="shared" ref="D71:D134" si="3">+D70+C71</f>
        <v>0.98314321809614269</v>
      </c>
    </row>
    <row r="72" spans="1:4" x14ac:dyDescent="0.3">
      <c r="A72" t="s">
        <v>106</v>
      </c>
      <c r="B72" s="1">
        <v>117</v>
      </c>
      <c r="C72" s="5">
        <f t="shared" si="2"/>
        <v>1.0789078133212841E-3</v>
      </c>
      <c r="D72" s="6">
        <f t="shared" si="3"/>
        <v>0.98422212590946401</v>
      </c>
    </row>
    <row r="73" spans="1:4" x14ac:dyDescent="0.3">
      <c r="A73" t="s">
        <v>142</v>
      </c>
      <c r="B73" s="1">
        <v>117</v>
      </c>
      <c r="C73" s="5">
        <f t="shared" si="2"/>
        <v>1.0789078133212841E-3</v>
      </c>
      <c r="D73" s="6">
        <f t="shared" si="3"/>
        <v>0.98530103372278532</v>
      </c>
    </row>
    <row r="74" spans="1:4" x14ac:dyDescent="0.3">
      <c r="A74" t="s">
        <v>183</v>
      </c>
      <c r="B74" s="1">
        <v>116</v>
      </c>
      <c r="C74" s="5">
        <f t="shared" si="2"/>
        <v>1.0696863790193927E-3</v>
      </c>
      <c r="D74" s="6">
        <f t="shared" si="3"/>
        <v>0.98637072010180471</v>
      </c>
    </row>
    <row r="75" spans="1:4" x14ac:dyDescent="0.3">
      <c r="A75" t="s">
        <v>107</v>
      </c>
      <c r="B75" s="1">
        <v>110</v>
      </c>
      <c r="C75" s="5">
        <f t="shared" si="2"/>
        <v>1.0143577732080447E-3</v>
      </c>
      <c r="D75" s="6">
        <f t="shared" si="3"/>
        <v>0.98738507787501273</v>
      </c>
    </row>
    <row r="76" spans="1:4" x14ac:dyDescent="0.3">
      <c r="A76" t="s">
        <v>184</v>
      </c>
      <c r="B76" s="1">
        <v>93</v>
      </c>
      <c r="C76" s="5">
        <f t="shared" si="2"/>
        <v>8.575933900758924E-4</v>
      </c>
      <c r="D76" s="6">
        <f t="shared" si="3"/>
        <v>0.98824267126508858</v>
      </c>
    </row>
    <row r="77" spans="1:4" x14ac:dyDescent="0.3">
      <c r="A77" t="s">
        <v>117</v>
      </c>
      <c r="B77" s="1">
        <v>69</v>
      </c>
      <c r="C77" s="5">
        <f t="shared" si="2"/>
        <v>6.3627896683050085E-4</v>
      </c>
      <c r="D77" s="6">
        <f t="shared" si="3"/>
        <v>0.98887895023191907</v>
      </c>
    </row>
    <row r="78" spans="1:4" x14ac:dyDescent="0.3">
      <c r="A78" t="s">
        <v>116</v>
      </c>
      <c r="B78" s="1">
        <v>68</v>
      </c>
      <c r="C78" s="5">
        <f t="shared" si="2"/>
        <v>6.2705753252860952E-4</v>
      </c>
      <c r="D78" s="6">
        <f t="shared" si="3"/>
        <v>0.98950600776444764</v>
      </c>
    </row>
    <row r="79" spans="1:4" x14ac:dyDescent="0.3">
      <c r="A79" t="s">
        <v>112</v>
      </c>
      <c r="B79" s="1">
        <v>61</v>
      </c>
      <c r="C79" s="5">
        <f t="shared" si="2"/>
        <v>5.6250749241537027E-4</v>
      </c>
      <c r="D79" s="6">
        <f t="shared" si="3"/>
        <v>0.99006851525686301</v>
      </c>
    </row>
    <row r="80" spans="1:4" x14ac:dyDescent="0.3">
      <c r="A80" t="s">
        <v>185</v>
      </c>
      <c r="B80" s="1">
        <v>56</v>
      </c>
      <c r="C80" s="5">
        <f t="shared" si="2"/>
        <v>5.1640032090591369E-4</v>
      </c>
      <c r="D80" s="6">
        <f t="shared" si="3"/>
        <v>0.99058491557776895</v>
      </c>
    </row>
    <row r="81" spans="1:4" x14ac:dyDescent="0.3">
      <c r="A81" t="s">
        <v>115</v>
      </c>
      <c r="B81" s="1">
        <v>53</v>
      </c>
      <c r="C81" s="5">
        <f t="shared" si="2"/>
        <v>4.8873601800023979E-4</v>
      </c>
      <c r="D81" s="6">
        <f t="shared" si="3"/>
        <v>0.99107365159576921</v>
      </c>
    </row>
    <row r="82" spans="1:4" x14ac:dyDescent="0.3">
      <c r="A82" t="s">
        <v>124</v>
      </c>
      <c r="B82" s="1">
        <v>52</v>
      </c>
      <c r="C82" s="9">
        <f t="shared" si="2"/>
        <v>4.7951458369834845E-4</v>
      </c>
      <c r="D82" s="6">
        <f t="shared" si="3"/>
        <v>0.99155316617946754</v>
      </c>
    </row>
    <row r="83" spans="1:4" x14ac:dyDescent="0.3">
      <c r="A83" t="s">
        <v>119</v>
      </c>
      <c r="B83" s="1">
        <v>52</v>
      </c>
      <c r="C83" s="9">
        <f t="shared" si="2"/>
        <v>4.7951458369834845E-4</v>
      </c>
      <c r="D83" s="6">
        <f t="shared" si="3"/>
        <v>0.99203268076316586</v>
      </c>
    </row>
    <row r="84" spans="1:4" x14ac:dyDescent="0.3">
      <c r="A84" t="s">
        <v>123</v>
      </c>
      <c r="B84" s="1">
        <v>50</v>
      </c>
      <c r="C84" s="9">
        <f t="shared" si="2"/>
        <v>4.6107171509456583E-4</v>
      </c>
      <c r="D84" s="6">
        <f t="shared" si="3"/>
        <v>0.99249375247826044</v>
      </c>
    </row>
    <row r="85" spans="1:4" x14ac:dyDescent="0.3">
      <c r="A85" t="s">
        <v>126</v>
      </c>
      <c r="B85" s="1">
        <v>44</v>
      </c>
      <c r="C85" s="9">
        <f t="shared" si="2"/>
        <v>4.0574310928321791E-4</v>
      </c>
      <c r="D85" s="6">
        <f t="shared" si="3"/>
        <v>0.99289949558754365</v>
      </c>
    </row>
    <row r="86" spans="1:4" x14ac:dyDescent="0.3">
      <c r="A86" t="s">
        <v>120</v>
      </c>
      <c r="B86" s="1">
        <v>43</v>
      </c>
      <c r="C86" s="9">
        <f t="shared" si="2"/>
        <v>3.9652167498132658E-4</v>
      </c>
      <c r="D86" s="6">
        <f t="shared" si="3"/>
        <v>0.99329601726252492</v>
      </c>
    </row>
    <row r="87" spans="1:4" x14ac:dyDescent="0.3">
      <c r="A87" t="s">
        <v>130</v>
      </c>
      <c r="B87" s="1">
        <v>38</v>
      </c>
      <c r="C87" s="9">
        <f t="shared" si="2"/>
        <v>3.5041450347187E-4</v>
      </c>
      <c r="D87" s="6">
        <f t="shared" si="3"/>
        <v>0.99364643176599676</v>
      </c>
    </row>
    <row r="88" spans="1:4" x14ac:dyDescent="0.3">
      <c r="A88" t="s">
        <v>118</v>
      </c>
      <c r="B88" s="1">
        <v>35</v>
      </c>
      <c r="C88" s="9">
        <f t="shared" si="2"/>
        <v>3.2275020056619604E-4</v>
      </c>
      <c r="D88" s="6">
        <f t="shared" si="3"/>
        <v>0.99396918196656292</v>
      </c>
    </row>
    <row r="89" spans="1:4" x14ac:dyDescent="0.3">
      <c r="A89" t="s">
        <v>139</v>
      </c>
      <c r="B89" s="1">
        <v>32</v>
      </c>
      <c r="C89" s="9">
        <f t="shared" si="2"/>
        <v>2.9508589766052214E-4</v>
      </c>
      <c r="D89" s="6">
        <f t="shared" si="3"/>
        <v>0.99426426786422339</v>
      </c>
    </row>
    <row r="90" spans="1:4" x14ac:dyDescent="0.3">
      <c r="A90" t="s">
        <v>132</v>
      </c>
      <c r="B90" s="1">
        <v>31</v>
      </c>
      <c r="C90" s="9">
        <f t="shared" si="2"/>
        <v>2.858644633586308E-4</v>
      </c>
      <c r="D90" s="6">
        <f t="shared" si="3"/>
        <v>0.99455013232758205</v>
      </c>
    </row>
    <row r="91" spans="1:4" x14ac:dyDescent="0.3">
      <c r="A91" t="s">
        <v>186</v>
      </c>
      <c r="B91" s="1">
        <v>30</v>
      </c>
      <c r="C91" s="9">
        <f t="shared" si="2"/>
        <v>2.7664302905673946E-4</v>
      </c>
      <c r="D91" s="6">
        <f t="shared" si="3"/>
        <v>0.99482677535663877</v>
      </c>
    </row>
    <row r="92" spans="1:4" x14ac:dyDescent="0.3">
      <c r="A92" t="s">
        <v>129</v>
      </c>
      <c r="B92" s="1">
        <v>28</v>
      </c>
      <c r="C92" s="9">
        <f t="shared" si="2"/>
        <v>2.5820016045295684E-4</v>
      </c>
      <c r="D92" s="6">
        <f t="shared" si="3"/>
        <v>0.99508497551709174</v>
      </c>
    </row>
    <row r="93" spans="1:4" x14ac:dyDescent="0.3">
      <c r="A93" t="s">
        <v>128</v>
      </c>
      <c r="B93" s="1">
        <v>28</v>
      </c>
      <c r="C93" s="9">
        <f t="shared" si="2"/>
        <v>2.5820016045295684E-4</v>
      </c>
      <c r="D93" s="6">
        <f t="shared" si="3"/>
        <v>0.99534317567754471</v>
      </c>
    </row>
    <row r="94" spans="1:4" x14ac:dyDescent="0.3">
      <c r="A94" t="s">
        <v>135</v>
      </c>
      <c r="B94" s="1">
        <v>26</v>
      </c>
      <c r="C94" s="9">
        <f t="shared" si="2"/>
        <v>2.3975729184917422E-4</v>
      </c>
      <c r="D94" s="6">
        <f t="shared" si="3"/>
        <v>0.99558293296939393</v>
      </c>
    </row>
    <row r="95" spans="1:4" x14ac:dyDescent="0.3">
      <c r="A95" t="s">
        <v>136</v>
      </c>
      <c r="B95" s="1">
        <v>24</v>
      </c>
      <c r="C95" s="9">
        <f t="shared" si="2"/>
        <v>2.2131442324539158E-4</v>
      </c>
      <c r="D95" s="6">
        <f t="shared" si="3"/>
        <v>0.99580424739263929</v>
      </c>
    </row>
    <row r="96" spans="1:4" x14ac:dyDescent="0.3">
      <c r="A96" t="s">
        <v>171</v>
      </c>
      <c r="B96" s="1">
        <v>23</v>
      </c>
      <c r="C96" s="9">
        <f t="shared" si="2"/>
        <v>2.1209298894350027E-4</v>
      </c>
      <c r="D96" s="6">
        <f t="shared" si="3"/>
        <v>0.99601634038158282</v>
      </c>
    </row>
    <row r="97" spans="1:4" x14ac:dyDescent="0.3">
      <c r="A97" t="s">
        <v>64</v>
      </c>
      <c r="B97" s="1">
        <v>20</v>
      </c>
      <c r="C97" s="9">
        <f t="shared" si="2"/>
        <v>1.8442868603782634E-4</v>
      </c>
      <c r="D97" s="6">
        <f t="shared" si="3"/>
        <v>0.99620076906762067</v>
      </c>
    </row>
    <row r="98" spans="1:4" x14ac:dyDescent="0.3">
      <c r="A98" t="s">
        <v>122</v>
      </c>
      <c r="B98" s="1">
        <v>19</v>
      </c>
      <c r="C98" s="9">
        <f t="shared" si="2"/>
        <v>1.75207251735935E-4</v>
      </c>
      <c r="D98" s="6">
        <f t="shared" si="3"/>
        <v>0.99637597631935659</v>
      </c>
    </row>
    <row r="99" spans="1:4" x14ac:dyDescent="0.3">
      <c r="A99" t="s">
        <v>134</v>
      </c>
      <c r="B99" s="1">
        <v>19</v>
      </c>
      <c r="C99" s="9">
        <f t="shared" si="2"/>
        <v>1.75207251735935E-4</v>
      </c>
      <c r="D99" s="6">
        <f t="shared" si="3"/>
        <v>0.99655118357109251</v>
      </c>
    </row>
    <row r="100" spans="1:4" x14ac:dyDescent="0.3">
      <c r="A100" t="s">
        <v>147</v>
      </c>
      <c r="B100" s="1">
        <v>19</v>
      </c>
      <c r="C100" s="9">
        <f t="shared" si="2"/>
        <v>1.75207251735935E-4</v>
      </c>
      <c r="D100" s="6">
        <f t="shared" si="3"/>
        <v>0.99672639082282843</v>
      </c>
    </row>
    <row r="101" spans="1:4" x14ac:dyDescent="0.3">
      <c r="A101" t="s">
        <v>140</v>
      </c>
      <c r="B101" s="1">
        <v>19</v>
      </c>
      <c r="C101" s="9">
        <f t="shared" si="2"/>
        <v>1.75207251735935E-4</v>
      </c>
      <c r="D101" s="6">
        <f t="shared" si="3"/>
        <v>0.99690159807456435</v>
      </c>
    </row>
    <row r="102" spans="1:4" x14ac:dyDescent="0.3">
      <c r="A102" t="s">
        <v>133</v>
      </c>
      <c r="B102" s="1">
        <v>18</v>
      </c>
      <c r="C102" s="9">
        <f t="shared" si="2"/>
        <v>1.6598581743404369E-4</v>
      </c>
      <c r="D102" s="6">
        <f t="shared" si="3"/>
        <v>0.99706758389199834</v>
      </c>
    </row>
    <row r="103" spans="1:4" x14ac:dyDescent="0.3">
      <c r="A103" t="s">
        <v>143</v>
      </c>
      <c r="B103" s="1">
        <v>18</v>
      </c>
      <c r="C103" s="9">
        <f t="shared" si="2"/>
        <v>1.6598581743404369E-4</v>
      </c>
      <c r="D103" s="6">
        <f t="shared" si="3"/>
        <v>0.99723356970943233</v>
      </c>
    </row>
    <row r="104" spans="1:4" x14ac:dyDescent="0.3">
      <c r="A104" t="s">
        <v>121</v>
      </c>
      <c r="B104" s="1">
        <v>17</v>
      </c>
      <c r="C104" s="9">
        <f t="shared" si="2"/>
        <v>1.5676438313215238E-4</v>
      </c>
      <c r="D104" s="6">
        <f t="shared" si="3"/>
        <v>0.9973903340925645</v>
      </c>
    </row>
    <row r="105" spans="1:4" x14ac:dyDescent="0.3">
      <c r="A105" t="s">
        <v>145</v>
      </c>
      <c r="B105" s="1">
        <v>16</v>
      </c>
      <c r="C105" s="9">
        <f t="shared" si="2"/>
        <v>1.4754294883026107E-4</v>
      </c>
      <c r="D105" s="6">
        <f t="shared" si="3"/>
        <v>0.99753787704139474</v>
      </c>
    </row>
    <row r="106" spans="1:4" x14ac:dyDescent="0.3">
      <c r="A106" t="s">
        <v>150</v>
      </c>
      <c r="B106" s="1">
        <v>16</v>
      </c>
      <c r="C106" s="9">
        <f t="shared" si="2"/>
        <v>1.4754294883026107E-4</v>
      </c>
      <c r="D106" s="6">
        <f t="shared" si="3"/>
        <v>0.99768541999022498</v>
      </c>
    </row>
    <row r="107" spans="1:4" x14ac:dyDescent="0.3">
      <c r="A107" t="s">
        <v>127</v>
      </c>
      <c r="B107" s="1">
        <v>15</v>
      </c>
      <c r="C107" s="9">
        <f t="shared" si="2"/>
        <v>1.3832151452836973E-4</v>
      </c>
      <c r="D107" s="6">
        <f t="shared" si="3"/>
        <v>0.99782374150475339</v>
      </c>
    </row>
    <row r="108" spans="1:4" x14ac:dyDescent="0.3">
      <c r="A108" t="s">
        <v>141</v>
      </c>
      <c r="B108" s="1">
        <v>14</v>
      </c>
      <c r="C108" s="9">
        <f t="shared" si="2"/>
        <v>1.2910008022647842E-4</v>
      </c>
      <c r="D108" s="6">
        <f t="shared" si="3"/>
        <v>0.99795284158497988</v>
      </c>
    </row>
    <row r="109" spans="1:4" x14ac:dyDescent="0.3">
      <c r="A109" t="s">
        <v>187</v>
      </c>
      <c r="B109" s="1">
        <v>13</v>
      </c>
      <c r="C109" s="9">
        <f t="shared" si="2"/>
        <v>1.1987864592458711E-4</v>
      </c>
      <c r="D109" s="6">
        <f t="shared" si="3"/>
        <v>0.99807272023090443</v>
      </c>
    </row>
    <row r="110" spans="1:4" x14ac:dyDescent="0.3">
      <c r="A110" t="s">
        <v>138</v>
      </c>
      <c r="B110" s="1">
        <v>13</v>
      </c>
      <c r="C110" s="9">
        <f t="shared" si="2"/>
        <v>1.1987864592458711E-4</v>
      </c>
      <c r="D110" s="6">
        <f t="shared" si="3"/>
        <v>0.99819259887682898</v>
      </c>
    </row>
    <row r="111" spans="1:4" x14ac:dyDescent="0.3">
      <c r="A111" t="s">
        <v>156</v>
      </c>
      <c r="B111" s="1">
        <v>13</v>
      </c>
      <c r="C111" s="9">
        <f t="shared" si="2"/>
        <v>1.1987864592458711E-4</v>
      </c>
      <c r="D111" s="6">
        <f t="shared" si="3"/>
        <v>0.99831247752275354</v>
      </c>
    </row>
    <row r="112" spans="1:4" x14ac:dyDescent="0.3">
      <c r="A112" t="s">
        <v>188</v>
      </c>
      <c r="B112" s="1">
        <v>13</v>
      </c>
      <c r="C112" s="9">
        <f t="shared" si="2"/>
        <v>1.1987864592458711E-4</v>
      </c>
      <c r="D112" s="6">
        <f t="shared" si="3"/>
        <v>0.99843235616867809</v>
      </c>
    </row>
    <row r="113" spans="1:4" x14ac:dyDescent="0.3">
      <c r="A113" t="s">
        <v>159</v>
      </c>
      <c r="B113" s="1">
        <v>13</v>
      </c>
      <c r="C113" s="9">
        <f t="shared" si="2"/>
        <v>1.1987864592458711E-4</v>
      </c>
      <c r="D113" s="6">
        <f t="shared" si="3"/>
        <v>0.99855223481460265</v>
      </c>
    </row>
    <row r="114" spans="1:4" x14ac:dyDescent="0.3">
      <c r="A114" t="s">
        <v>131</v>
      </c>
      <c r="B114" s="1">
        <v>12</v>
      </c>
      <c r="C114" s="9">
        <f t="shared" si="2"/>
        <v>1.1065721162269579E-4</v>
      </c>
      <c r="D114" s="6">
        <f t="shared" si="3"/>
        <v>0.99866289202622538</v>
      </c>
    </row>
    <row r="115" spans="1:4" x14ac:dyDescent="0.3">
      <c r="A115" t="s">
        <v>172</v>
      </c>
      <c r="B115" s="1">
        <v>11</v>
      </c>
      <c r="C115" s="9">
        <f t="shared" si="2"/>
        <v>1.0143577732080448E-4</v>
      </c>
      <c r="D115" s="6">
        <f t="shared" si="3"/>
        <v>0.99876432780354618</v>
      </c>
    </row>
    <row r="116" spans="1:4" x14ac:dyDescent="0.3">
      <c r="A116" t="s">
        <v>125</v>
      </c>
      <c r="B116" s="1">
        <v>11</v>
      </c>
      <c r="C116" s="9">
        <f t="shared" si="2"/>
        <v>1.0143577732080448E-4</v>
      </c>
      <c r="D116" s="6">
        <f t="shared" si="3"/>
        <v>0.99886576358086698</v>
      </c>
    </row>
    <row r="117" spans="1:4" x14ac:dyDescent="0.3">
      <c r="A117" t="s">
        <v>157</v>
      </c>
      <c r="B117" s="1">
        <v>11</v>
      </c>
      <c r="C117" s="9">
        <f t="shared" si="2"/>
        <v>1.0143577732080448E-4</v>
      </c>
      <c r="D117" s="6">
        <f t="shared" si="3"/>
        <v>0.99896719935818779</v>
      </c>
    </row>
    <row r="118" spans="1:4" x14ac:dyDescent="0.3">
      <c r="A118" t="s">
        <v>148</v>
      </c>
      <c r="B118" s="1">
        <v>10</v>
      </c>
      <c r="C118" s="9">
        <f t="shared" si="2"/>
        <v>9.2214343018913168E-5</v>
      </c>
      <c r="D118" s="6">
        <f t="shared" si="3"/>
        <v>0.99905941370120666</v>
      </c>
    </row>
    <row r="119" spans="1:4" x14ac:dyDescent="0.3">
      <c r="A119" t="s">
        <v>144</v>
      </c>
      <c r="B119" s="1">
        <v>10</v>
      </c>
      <c r="C119" s="16">
        <f t="shared" si="2"/>
        <v>9.2214343018913168E-5</v>
      </c>
      <c r="D119" s="10">
        <f t="shared" si="3"/>
        <v>0.99915162804422553</v>
      </c>
    </row>
    <row r="120" spans="1:4" x14ac:dyDescent="0.3">
      <c r="A120" t="s">
        <v>149</v>
      </c>
      <c r="B120" s="1">
        <v>10</v>
      </c>
      <c r="C120" s="16">
        <f t="shared" si="2"/>
        <v>9.2214343018913168E-5</v>
      </c>
      <c r="D120" s="10">
        <f t="shared" si="3"/>
        <v>0.9992438423872444</v>
      </c>
    </row>
    <row r="121" spans="1:4" x14ac:dyDescent="0.3">
      <c r="A121" t="s">
        <v>137</v>
      </c>
      <c r="B121" s="1">
        <v>9</v>
      </c>
      <c r="C121" s="16">
        <f t="shared" si="2"/>
        <v>8.2992908717021845E-5</v>
      </c>
      <c r="D121" s="10">
        <f t="shared" si="3"/>
        <v>0.99932683529596145</v>
      </c>
    </row>
    <row r="122" spans="1:4" x14ac:dyDescent="0.3">
      <c r="A122" t="s">
        <v>189</v>
      </c>
      <c r="B122" s="1">
        <v>9</v>
      </c>
      <c r="C122" s="16">
        <f t="shared" si="2"/>
        <v>8.2992908717021845E-5</v>
      </c>
      <c r="D122" s="10">
        <f t="shared" si="3"/>
        <v>0.9994098282046785</v>
      </c>
    </row>
    <row r="123" spans="1:4" x14ac:dyDescent="0.3">
      <c r="A123" t="s">
        <v>170</v>
      </c>
      <c r="B123" s="1">
        <v>6</v>
      </c>
      <c r="C123" s="16">
        <f t="shared" si="2"/>
        <v>5.5328605811347894E-5</v>
      </c>
      <c r="D123" s="10">
        <f>+D122+C123</f>
        <v>0.99946515681048986</v>
      </c>
    </row>
    <row r="124" spans="1:4" x14ac:dyDescent="0.3">
      <c r="A124" t="s">
        <v>154</v>
      </c>
      <c r="B124" s="1">
        <v>6</v>
      </c>
      <c r="C124" s="16">
        <f t="shared" si="2"/>
        <v>5.5328605811347894E-5</v>
      </c>
      <c r="D124" s="10">
        <f t="shared" si="3"/>
        <v>0.99952048541630123</v>
      </c>
    </row>
    <row r="125" spans="1:4" x14ac:dyDescent="0.3">
      <c r="A125" t="s">
        <v>158</v>
      </c>
      <c r="B125" s="1">
        <v>5</v>
      </c>
      <c r="C125" s="16">
        <f t="shared" si="2"/>
        <v>4.6107171509456584E-5</v>
      </c>
      <c r="D125" s="10">
        <f t="shared" si="3"/>
        <v>0.99956659258781067</v>
      </c>
    </row>
    <row r="126" spans="1:4" x14ac:dyDescent="0.3">
      <c r="A126" t="s">
        <v>146</v>
      </c>
      <c r="B126" s="1">
        <v>5</v>
      </c>
      <c r="C126" s="16">
        <f t="shared" si="2"/>
        <v>4.6107171509456584E-5</v>
      </c>
      <c r="D126" s="10">
        <f t="shared" si="3"/>
        <v>0.9996126997593201</v>
      </c>
    </row>
    <row r="127" spans="1:4" x14ac:dyDescent="0.3">
      <c r="A127" t="s">
        <v>152</v>
      </c>
      <c r="B127" s="1">
        <v>5</v>
      </c>
      <c r="C127" s="16">
        <f t="shared" si="2"/>
        <v>4.6107171509456584E-5</v>
      </c>
      <c r="D127" s="10">
        <f t="shared" si="3"/>
        <v>0.99965880693082954</v>
      </c>
    </row>
    <row r="128" spans="1:4" x14ac:dyDescent="0.3">
      <c r="A128" t="s">
        <v>155</v>
      </c>
      <c r="B128" s="1">
        <v>5</v>
      </c>
      <c r="C128" s="16">
        <f t="shared" si="2"/>
        <v>4.6107171509456584E-5</v>
      </c>
      <c r="D128" s="10">
        <f t="shared" si="3"/>
        <v>0.99970491410233897</v>
      </c>
    </row>
    <row r="129" spans="1:4" x14ac:dyDescent="0.3">
      <c r="A129" t="s">
        <v>151</v>
      </c>
      <c r="B129" s="1">
        <v>4</v>
      </c>
      <c r="C129" s="16">
        <f t="shared" si="2"/>
        <v>3.6885737207565267E-5</v>
      </c>
      <c r="D129" s="10">
        <f t="shared" si="3"/>
        <v>0.99974179983954659</v>
      </c>
    </row>
    <row r="130" spans="1:4" x14ac:dyDescent="0.3">
      <c r="A130" t="s">
        <v>174</v>
      </c>
      <c r="B130" s="1">
        <v>4</v>
      </c>
      <c r="C130" s="16">
        <f t="shared" si="2"/>
        <v>3.6885737207565267E-5</v>
      </c>
      <c r="D130" s="10">
        <f t="shared" si="3"/>
        <v>0.9997786855767542</v>
      </c>
    </row>
    <row r="131" spans="1:4" x14ac:dyDescent="0.3">
      <c r="A131" t="s">
        <v>190</v>
      </c>
      <c r="B131" s="1">
        <v>3</v>
      </c>
      <c r="C131" s="16">
        <f t="shared" si="2"/>
        <v>2.7664302905673947E-5</v>
      </c>
      <c r="D131" s="10">
        <f t="shared" si="3"/>
        <v>0.99980634987965988</v>
      </c>
    </row>
    <row r="132" spans="1:4" x14ac:dyDescent="0.3">
      <c r="A132" t="s">
        <v>175</v>
      </c>
      <c r="B132" s="1">
        <v>3</v>
      </c>
      <c r="C132" s="16">
        <f t="shared" si="2"/>
        <v>2.7664302905673947E-5</v>
      </c>
      <c r="D132" s="10">
        <f t="shared" si="3"/>
        <v>0.99983401418256557</v>
      </c>
    </row>
    <row r="133" spans="1:4" x14ac:dyDescent="0.3">
      <c r="A133" t="s">
        <v>191</v>
      </c>
      <c r="B133" s="1">
        <v>3</v>
      </c>
      <c r="C133" s="16">
        <f t="shared" si="2"/>
        <v>2.7664302905673947E-5</v>
      </c>
      <c r="D133" s="10">
        <f t="shared" si="3"/>
        <v>0.99986167848547125</v>
      </c>
    </row>
    <row r="134" spans="1:4" x14ac:dyDescent="0.3">
      <c r="A134" t="s">
        <v>192</v>
      </c>
      <c r="B134" s="1">
        <v>2</v>
      </c>
      <c r="C134" s="16">
        <f t="shared" ref="C134:C139" si="4">+B134/$B$4</f>
        <v>1.8442868603782634E-5</v>
      </c>
      <c r="D134" s="17">
        <f t="shared" si="3"/>
        <v>0.999880121354075</v>
      </c>
    </row>
    <row r="135" spans="1:4" x14ac:dyDescent="0.3">
      <c r="A135" t="s">
        <v>167</v>
      </c>
      <c r="B135" s="1">
        <v>2</v>
      </c>
      <c r="C135" s="16">
        <f t="shared" si="4"/>
        <v>1.8442868603782634E-5</v>
      </c>
      <c r="D135" s="17">
        <f t="shared" ref="D135:D139" si="5">+D134+C135</f>
        <v>0.99989856422267875</v>
      </c>
    </row>
    <row r="136" spans="1:4" x14ac:dyDescent="0.3">
      <c r="A136" t="s">
        <v>193</v>
      </c>
      <c r="B136" s="1">
        <v>2</v>
      </c>
      <c r="C136" s="16">
        <f t="shared" si="4"/>
        <v>1.8442868603782634E-5</v>
      </c>
      <c r="D136" s="17">
        <f t="shared" si="5"/>
        <v>0.99991700709128251</v>
      </c>
    </row>
    <row r="137" spans="1:4" x14ac:dyDescent="0.3">
      <c r="A137" t="s">
        <v>153</v>
      </c>
      <c r="B137" s="1">
        <v>2</v>
      </c>
      <c r="C137" s="16">
        <f t="shared" si="4"/>
        <v>1.8442868603782634E-5</v>
      </c>
      <c r="D137" s="17">
        <f t="shared" si="5"/>
        <v>0.99993544995988626</v>
      </c>
    </row>
    <row r="138" spans="1:4" x14ac:dyDescent="0.3">
      <c r="A138" t="s">
        <v>194</v>
      </c>
      <c r="B138" s="1">
        <v>1</v>
      </c>
      <c r="C138" s="16">
        <f t="shared" si="4"/>
        <v>9.2214343018913168E-6</v>
      </c>
      <c r="D138" s="17">
        <f t="shared" si="5"/>
        <v>0.99994467139418819</v>
      </c>
    </row>
    <row r="139" spans="1:4" x14ac:dyDescent="0.3">
      <c r="A139" t="s">
        <v>160</v>
      </c>
      <c r="B139" s="1">
        <v>1</v>
      </c>
      <c r="C139" s="16">
        <f t="shared" si="4"/>
        <v>9.2214343018913168E-6</v>
      </c>
      <c r="D139" s="17">
        <f t="shared" si="5"/>
        <v>0.99995389282849012</v>
      </c>
    </row>
    <row r="140" spans="1:4" x14ac:dyDescent="0.3">
      <c r="A140" t="s">
        <v>176</v>
      </c>
      <c r="B140" s="1">
        <v>1</v>
      </c>
      <c r="C140" s="16">
        <f t="shared" ref="C140:C144" si="6">+B140/$B$4</f>
        <v>9.2214343018913168E-6</v>
      </c>
      <c r="D140" s="17">
        <f t="shared" ref="D140:D144" si="7">+D139+C140</f>
        <v>0.99996311426279205</v>
      </c>
    </row>
    <row r="141" spans="1:4" x14ac:dyDescent="0.3">
      <c r="A141" t="s">
        <v>164</v>
      </c>
      <c r="B141" s="1">
        <v>1</v>
      </c>
      <c r="C141" s="16">
        <f t="shared" si="6"/>
        <v>9.2214343018913168E-6</v>
      </c>
      <c r="D141" s="17">
        <f t="shared" si="7"/>
        <v>0.99997233569709398</v>
      </c>
    </row>
    <row r="142" spans="1:4" x14ac:dyDescent="0.3">
      <c r="A142" t="s">
        <v>173</v>
      </c>
      <c r="B142" s="1">
        <v>1</v>
      </c>
      <c r="C142" s="16">
        <f t="shared" si="6"/>
        <v>9.2214343018913168E-6</v>
      </c>
      <c r="D142" s="17">
        <f t="shared" si="7"/>
        <v>0.99998155713139592</v>
      </c>
    </row>
    <row r="143" spans="1:4" x14ac:dyDescent="0.3">
      <c r="A143" t="s">
        <v>195</v>
      </c>
      <c r="B143" s="1">
        <v>1</v>
      </c>
      <c r="C143" s="16">
        <f t="shared" si="6"/>
        <v>9.2214343018913168E-6</v>
      </c>
      <c r="D143" s="17">
        <f t="shared" si="7"/>
        <v>0.99999077856569785</v>
      </c>
    </row>
    <row r="144" spans="1:4" x14ac:dyDescent="0.3">
      <c r="A144" t="s">
        <v>196</v>
      </c>
      <c r="B144" s="1">
        <v>1</v>
      </c>
      <c r="C144" s="16">
        <f t="shared" si="6"/>
        <v>9.2214343018913168E-6</v>
      </c>
      <c r="D144" s="7">
        <f t="shared" si="7"/>
        <v>0.99999999999999978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2.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3.xml><?xml version="1.0" encoding="utf-8"?>
<ds:datastoreItem xmlns:ds="http://schemas.openxmlformats.org/officeDocument/2006/customXml" ds:itemID="{901096FE-D76D-4A92-9688-E87A020664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01-24</vt:lpstr>
      <vt:lpstr>Clasif.llamadas 01-24</vt:lpstr>
      <vt:lpstr>Institución 01-24</vt:lpstr>
      <vt:lpstr>Tipo de incidente 01-24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Palma Siles Marvin</dc:creator>
  <cp:lastModifiedBy>Palma Siles Marvin</cp:lastModifiedBy>
  <dcterms:created xsi:type="dcterms:W3CDTF">2023-03-21T16:40:34Z</dcterms:created>
  <dcterms:modified xsi:type="dcterms:W3CDTF">2024-02-22T19:56:27Z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