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911cr.sharepoint.com/sites/CoordinacinOperaciones/Shared Documents/Estadísticas/Transparencia/2024/02-24/"/>
    </mc:Choice>
  </mc:AlternateContent>
  <xr:revisionPtr revIDLastSave="761" documentId="8_{8FB7D200-8789-40E4-A6A4-874F8146EFCF}" xr6:coauthVersionLast="47" xr6:coauthVersionMax="47" xr10:uidLastSave="{78CF3417-50E4-4042-8C68-5067BDA9CE73}"/>
  <bookViews>
    <workbookView xWindow="-108" yWindow="-108" windowWidth="23256" windowHeight="12456" activeTab="3" xr2:uid="{433F4A73-D90F-451A-97F3-389124337F65}"/>
  </bookViews>
  <sheets>
    <sheet name="Demanda 02-24" sheetId="1" r:id="rId1"/>
    <sheet name="Clasif.llamadas 02-24" sheetId="2" r:id="rId2"/>
    <sheet name="Institución 02-24" sheetId="3" r:id="rId3"/>
    <sheet name="Tipo de incidente 02-24"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3" l="1"/>
  <c r="D7" i="3"/>
  <c r="D8" i="3"/>
  <c r="D9" i="3"/>
  <c r="D10" i="3"/>
  <c r="D11" i="3" s="1"/>
  <c r="D12" i="3" s="1"/>
  <c r="D13" i="3" s="1"/>
  <c r="D14" i="3" s="1"/>
  <c r="D15" i="3" s="1"/>
  <c r="D16" i="3" s="1"/>
  <c r="C16" i="3"/>
  <c r="C5" i="3"/>
  <c r="C6" i="3"/>
  <c r="C7" i="3"/>
  <c r="C8" i="3"/>
  <c r="C9" i="3"/>
  <c r="C10" i="3"/>
  <c r="C11" i="3"/>
  <c r="C12" i="3"/>
  <c r="C13" i="3"/>
  <c r="C14" i="3"/>
  <c r="C15" i="3"/>
  <c r="B21" i="2" l="1"/>
  <c r="B13" i="2"/>
  <c r="B8" i="1" l="1"/>
  <c r="B30" i="2"/>
  <c r="B29" i="2"/>
  <c r="B28" i="2"/>
  <c r="B27" i="2"/>
  <c r="B26" i="2"/>
  <c r="B25" i="2"/>
  <c r="B24" i="2" l="1"/>
  <c r="B22" i="2"/>
  <c r="B23" i="2"/>
  <c r="C8" i="2"/>
  <c r="B4" i="4"/>
  <c r="C10" i="4" l="1"/>
  <c r="B20" i="2"/>
  <c r="C20" i="4"/>
  <c r="C7" i="2"/>
  <c r="C137" i="4"/>
  <c r="C121" i="4"/>
  <c r="C105" i="4"/>
  <c r="C89" i="4"/>
  <c r="C73" i="4"/>
  <c r="C57" i="4"/>
  <c r="C49" i="4"/>
  <c r="C33" i="4"/>
  <c r="C25" i="4"/>
  <c r="C17" i="4"/>
  <c r="C136" i="4"/>
  <c r="C120" i="4"/>
  <c r="C104" i="4"/>
  <c r="C88" i="4"/>
  <c r="C80" i="4"/>
  <c r="C72" i="4"/>
  <c r="C64" i="4"/>
  <c r="C56" i="4"/>
  <c r="C48" i="4"/>
  <c r="C40" i="4"/>
  <c r="C32" i="4"/>
  <c r="C24" i="4"/>
  <c r="C16" i="4"/>
  <c r="C8" i="4"/>
  <c r="C135" i="4"/>
  <c r="C127" i="4"/>
  <c r="C119" i="4"/>
  <c r="C111" i="4"/>
  <c r="C103" i="4"/>
  <c r="C95" i="4"/>
  <c r="C87" i="4"/>
  <c r="C79" i="4"/>
  <c r="C71" i="4"/>
  <c r="C63" i="4"/>
  <c r="C55" i="4"/>
  <c r="C47" i="4"/>
  <c r="C39" i="4"/>
  <c r="C31" i="4"/>
  <c r="C23" i="4"/>
  <c r="C15" i="4"/>
  <c r="C7" i="4"/>
  <c r="C134" i="4"/>
  <c r="C126" i="4"/>
  <c r="C118" i="4"/>
  <c r="C110" i="4"/>
  <c r="C102" i="4"/>
  <c r="C94" i="4"/>
  <c r="C86" i="4"/>
  <c r="C78" i="4"/>
  <c r="C70" i="4"/>
  <c r="C62" i="4"/>
  <c r="C54" i="4"/>
  <c r="C46" i="4"/>
  <c r="C38" i="4"/>
  <c r="C30" i="4"/>
  <c r="C22" i="4"/>
  <c r="C14" i="4"/>
  <c r="C6" i="4"/>
  <c r="C12" i="4"/>
  <c r="C125" i="4"/>
  <c r="C109" i="4"/>
  <c r="C101" i="4"/>
  <c r="C85" i="4"/>
  <c r="C69" i="4"/>
  <c r="C61" i="4"/>
  <c r="C45" i="4"/>
  <c r="C37" i="4"/>
  <c r="C21" i="4"/>
  <c r="C13" i="4"/>
  <c r="C5" i="4"/>
  <c r="C132" i="4"/>
  <c r="C124" i="4"/>
  <c r="C108" i="4"/>
  <c r="C92" i="4"/>
  <c r="C76" i="4"/>
  <c r="C68" i="4"/>
  <c r="C52" i="4"/>
  <c r="C44" i="4"/>
  <c r="C36" i="4"/>
  <c r="C139" i="4"/>
  <c r="C131" i="4"/>
  <c r="C123" i="4"/>
  <c r="C115" i="4"/>
  <c r="C107" i="4"/>
  <c r="C99" i="4"/>
  <c r="C91" i="4"/>
  <c r="C83" i="4"/>
  <c r="C75" i="4"/>
  <c r="C67" i="4"/>
  <c r="C59" i="4"/>
  <c r="C51" i="4"/>
  <c r="C43" i="4"/>
  <c r="C35" i="4"/>
  <c r="C27" i="4"/>
  <c r="C19" i="4"/>
  <c r="C11" i="4"/>
  <c r="C129" i="4"/>
  <c r="C113" i="4"/>
  <c r="C97" i="4"/>
  <c r="C81" i="4"/>
  <c r="C65" i="4"/>
  <c r="C41" i="4"/>
  <c r="C9" i="4"/>
  <c r="C128" i="4"/>
  <c r="C112" i="4"/>
  <c r="C96" i="4"/>
  <c r="C133" i="4"/>
  <c r="C117" i="4"/>
  <c r="C93" i="4"/>
  <c r="C77" i="4"/>
  <c r="C53" i="4"/>
  <c r="C29" i="4"/>
  <c r="C116" i="4"/>
  <c r="C100" i="4"/>
  <c r="C84" i="4"/>
  <c r="C60" i="4"/>
  <c r="C28" i="4"/>
  <c r="C138" i="4"/>
  <c r="C130" i="4"/>
  <c r="C122" i="4"/>
  <c r="C114" i="4"/>
  <c r="C106" i="4"/>
  <c r="C98" i="4"/>
  <c r="C90" i="4"/>
  <c r="C82" i="4"/>
  <c r="C74" i="4"/>
  <c r="C66" i="4"/>
  <c r="C58" i="4"/>
  <c r="C50" i="4"/>
  <c r="C42" i="4"/>
  <c r="C34" i="4"/>
  <c r="C26" i="4"/>
  <c r="C18" i="4"/>
  <c r="C12" i="2"/>
  <c r="C5" i="2"/>
  <c r="C11" i="2"/>
  <c r="C10" i="2"/>
  <c r="C9" i="2"/>
  <c r="C6" i="2"/>
  <c r="C4" i="2"/>
  <c r="B17" i="3"/>
  <c r="C6" i="1" l="1"/>
  <c r="C8" i="1"/>
  <c r="D4" i="2"/>
  <c r="D5" i="2" s="1"/>
  <c r="D6" i="2" s="1"/>
  <c r="D7" i="2" s="1"/>
  <c r="D8" i="2" s="1"/>
  <c r="D9" i="2" s="1"/>
  <c r="D10" i="2" s="1"/>
  <c r="D11" i="2" s="1"/>
  <c r="D12" i="2" s="1"/>
  <c r="C13" i="2"/>
  <c r="D5" i="4"/>
  <c r="C4" i="3"/>
  <c r="D4" i="3" s="1"/>
  <c r="B19" i="2"/>
  <c r="C4" i="1"/>
  <c r="D4" i="1" s="1"/>
  <c r="C5" i="1"/>
  <c r="C7" i="1"/>
  <c r="D5" i="1" l="1"/>
  <c r="D6" i="1" s="1"/>
  <c r="D7" i="1" s="1"/>
  <c r="D5" i="3"/>
  <c r="D6" i="4"/>
  <c r="D7" i="4" s="1"/>
  <c r="D8" i="4" s="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C17" i="3"/>
  <c r="C20" i="2"/>
  <c r="D123" i="4" l="1"/>
  <c r="D124" i="4" s="1"/>
  <c r="D125" i="4" s="1"/>
  <c r="D126" i="4" s="1"/>
  <c r="D127" i="4" s="1"/>
  <c r="D128" i="4" s="1"/>
  <c r="D129" i="4" s="1"/>
  <c r="D130" i="4" s="1"/>
  <c r="D131" i="4" s="1"/>
  <c r="D132" i="4" s="1"/>
  <c r="D133" i="4" s="1"/>
  <c r="D134" i="4" s="1"/>
  <c r="D135" i="4" s="1"/>
  <c r="D136" i="4" s="1"/>
  <c r="D137" i="4" s="1"/>
  <c r="D138" i="4" s="1"/>
  <c r="D139" i="4" s="1"/>
  <c r="C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tc={D6A8235D-B08A-49FA-B663-E04ABDCA2614}</author>
    <author>tc={C7E4A1A6-D9C7-4C08-ADF3-CCBDCA9D1DB7}</author>
  </authors>
  <commentList>
    <comment ref="A5" authorId="0" shapeId="0" xr:uid="{D6A8235D-B08A-49FA-B663-E04ABDCA2614}">
      <text>
        <t>[Comentario encadenado]
Su versión de Excel le permite leer este comentario encadenado; sin embargo, las ediciones que se apliquen se quitarán si el archivo se abre en una versión más reciente de Excel. Más información: https://go.microsoft.com/fwlink/?linkid=870924
Comentario:
    Atendidas por el IVR</t>
      </text>
    </comment>
    <comment ref="A25" authorId="1" shapeId="0" xr:uid="{C7E4A1A6-D9C7-4C08-ADF3-CCBDCA9D1DB7}">
      <text>
        <t>[Comentario encadenado]
Su versión de Excel le permite leer este comentario encadenado; sin embargo, las ediciones que se apliquen se quitarán si el archivo se abre en una versión más reciente de Excel. Más información: https://go.microsoft.com/fwlink/?linkid=870924
Comentario:
    Atendidas por el IVR</t>
      </text>
    </comment>
  </commentList>
</comments>
</file>

<file path=xl/sharedStrings.xml><?xml version="1.0" encoding="utf-8"?>
<sst xmlns="http://schemas.openxmlformats.org/spreadsheetml/2006/main" count="224" uniqueCount="201">
  <si>
    <t>Tipo de ingreso</t>
  </si>
  <si>
    <t>Cantidad</t>
  </si>
  <si>
    <t>Abandonos</t>
  </si>
  <si>
    <t>Atendidas por operador</t>
  </si>
  <si>
    <t>Total</t>
  </si>
  <si>
    <t>% Relativo</t>
  </si>
  <si>
    <t>%Absoluto</t>
  </si>
  <si>
    <t>Con incidente</t>
  </si>
  <si>
    <t>Errónea</t>
  </si>
  <si>
    <t>Indebida</t>
  </si>
  <si>
    <t>No intencional</t>
  </si>
  <si>
    <t>Prueba</t>
  </si>
  <si>
    <t>Silenciosa</t>
  </si>
  <si>
    <t>Transferencia</t>
  </si>
  <si>
    <t>Tipo de llamada</t>
  </si>
  <si>
    <t>Resultado</t>
  </si>
  <si>
    <t xml:space="preserve">Cantidad </t>
  </si>
  <si>
    <t>%</t>
  </si>
  <si>
    <t>TOTAL</t>
  </si>
  <si>
    <t>Llamadas procedentes</t>
  </si>
  <si>
    <t>Llamadas improcedentes</t>
  </si>
  <si>
    <t>Fuente: Central telefónica.</t>
  </si>
  <si>
    <t>Abandonos: Llamadas que se terminaron antes de que se estableciera una conexión con un operador.</t>
  </si>
  <si>
    <t xml:space="preserve">Atendidas por operador: Son la llamadas que ingresaron de forma directa para ser atendidas por un operador. </t>
  </si>
  <si>
    <t>Fuente: Sistema IPC</t>
  </si>
  <si>
    <t>•Llamadas procedentes: Corresponden a las llamadas asociadas a un incidente y a las llamadas clasificadas como prueba y transferencia.</t>
  </si>
  <si>
    <t>•Llamadas improcedentes: Aquellas que no corresponden con el reporte de una emergencia y se clasifican en:</t>
  </si>
  <si>
    <t>i.No intencional, llamadas en donde no hay interacción entre el usuario y el operador, y no se logra obtener datos que justifiquen la creación de un incidente.</t>
  </si>
  <si>
    <t>ii.Silenciosa, llamadas donde no se escucha nada en la línea.</t>
  </si>
  <si>
    <t>iii.Errónea, El usuario manifiesta su equivocación al marcar, o el operador determina que la situación reportada no corresponde a ningún evento que atienda el 9-1-1.</t>
  </si>
  <si>
    <t>iv.Indebida, Llamadas obscenas, maliciosas, insultantes donde no media la atención de un incidente, se incluyen también las llamadas que pretenden la creación de un falso incidente y es detectado por el operador, y las llamadas de usuarios en repetitivas ocasiones que no hablan o solo hacen ruidos</t>
  </si>
  <si>
    <t xml:space="preserve">Institución </t>
  </si>
  <si>
    <t>% Acumulado</t>
  </si>
  <si>
    <t>Ministerio de Seguridad Pública</t>
  </si>
  <si>
    <t>Cruz Roja Costarricense</t>
  </si>
  <si>
    <t>Bomberos</t>
  </si>
  <si>
    <t>Policía de Tránsito</t>
  </si>
  <si>
    <t>Patronato Nacional de la Infancia</t>
  </si>
  <si>
    <t>Instituto Nacional de las Mujeres</t>
  </si>
  <si>
    <t>Comisión Nacional de Emergencias</t>
  </si>
  <si>
    <t>Sistema de Emergencias 9-1-1</t>
  </si>
  <si>
    <t>Organismo de Investigación Judicial</t>
  </si>
  <si>
    <t>Hospital Nacional de Salud Mental</t>
  </si>
  <si>
    <t>Caja Costarricense de Seguro Social</t>
  </si>
  <si>
    <t xml:space="preserve">Nota:  La tabla representa la cantidad de incidentes trasladados por institución. </t>
  </si>
  <si>
    <t xml:space="preserve">Incidente: Solicitud de ayuda de un usuario, que requiere la respuesta de una institución adscrita. </t>
  </si>
  <si>
    <t>Tipo de incidente</t>
  </si>
  <si>
    <t>550 / URGENCIA MÉDICA</t>
  </si>
  <si>
    <t>464 / VIOLENCIA INTRAFAMILIAR EN PROCESO</t>
  </si>
  <si>
    <t>451 / CONTRA EL ORDEN</t>
  </si>
  <si>
    <t>455 / RIÑA</t>
  </si>
  <si>
    <t>880 / HECHOS DE TRÁNSITO</t>
  </si>
  <si>
    <t>447 / ACTIVIDAD SOSPECHOSA</t>
  </si>
  <si>
    <t>301 / CHARRAL/FORESTAL/BASUREROS</t>
  </si>
  <si>
    <t>452 / CONTRA LA PROPIEDAD (DENUNCIA/PROCESO)</t>
  </si>
  <si>
    <t>536 / COLISIÓN</t>
  </si>
  <si>
    <t>459 / PROTECCIÓN A MENORES</t>
  </si>
  <si>
    <t>520 / PROBLEMAS RESPIRATORIOS</t>
  </si>
  <si>
    <t>431 / DENUNCIAS</t>
  </si>
  <si>
    <t>542 / CAÍDA / PRECIPITACIÓN</t>
  </si>
  <si>
    <t>540 / URGENCIA TRAUMÁTICA</t>
  </si>
  <si>
    <t>441 / DROGAS</t>
  </si>
  <si>
    <t>490 / MSP - GESTIONES</t>
  </si>
  <si>
    <t>456 / ARMAS DE FUEGO</t>
  </si>
  <si>
    <t>544 / TRASLADOS INTRAHOSPITALARIOS</t>
  </si>
  <si>
    <t>311 / FUMIGACION</t>
  </si>
  <si>
    <t>830 / VEHICULOS MAL ESTACIONADOS</t>
  </si>
  <si>
    <t>430 / AMBIENTAL</t>
  </si>
  <si>
    <t>491 / MSP - CONSULTA DE INCIDENTE</t>
  </si>
  <si>
    <t>521 / PROBLEMAS CARDÍACOS</t>
  </si>
  <si>
    <t>307 / ABEJAS</t>
  </si>
  <si>
    <t>308 / ANIMALES</t>
  </si>
  <si>
    <t>537 / VUELCO</t>
  </si>
  <si>
    <t>527 / INTOXICACIÓN / ANAFILAXIA</t>
  </si>
  <si>
    <t>528 / EMERGENCIA GINECO / OBSTÉTRICA</t>
  </si>
  <si>
    <t>529 / CRISIS CONVULSIVA</t>
  </si>
  <si>
    <t>579 / URGENCIAS MENTALES</t>
  </si>
  <si>
    <t>457 / ARMA BLANCA</t>
  </si>
  <si>
    <t>820 / CONDUCCIÓN TEMERARIA DE VEHÍCULOS</t>
  </si>
  <si>
    <t>525 / PERSONA DIABÉTICA</t>
  </si>
  <si>
    <t>870 / PROBLEMAS DE TRANSITO</t>
  </si>
  <si>
    <t>541 / PERSONA INCONSCIENTE</t>
  </si>
  <si>
    <t>160 / PANI - DENUNCIA</t>
  </si>
  <si>
    <t>303 / CORTO CIRCUITO</t>
  </si>
  <si>
    <t>590 / CRC - GESTIONES</t>
  </si>
  <si>
    <t>439 / ACTIVACION O PRUEBA DE ALARMA</t>
  </si>
  <si>
    <t>100 / CONSULTA VIOLENCIA INTRAFAMILIAR Y DELITOS SEXUALES</t>
  </si>
  <si>
    <t>436 / PENSION ALIMENTARIA</t>
  </si>
  <si>
    <t>309 / REVISIONES</t>
  </si>
  <si>
    <t>942 / SOLICITUD DE INSPECCIÓN</t>
  </si>
  <si>
    <t>470 / COMPORTAMIENTO SUICIDA</t>
  </si>
  <si>
    <t>591 / CRC - CONSULTA DE INCIDENTE</t>
  </si>
  <si>
    <t>535 / ATROPELLO</t>
  </si>
  <si>
    <t>300 / INCENDIO ESTRUCTURAL</t>
  </si>
  <si>
    <t>690 / 911 - GESTIONES</t>
  </si>
  <si>
    <t>161 / PANI - CONSULTA</t>
  </si>
  <si>
    <t>890 / TRA - GESTIONES</t>
  </si>
  <si>
    <t>454 / ROBO DE VEHÍCULO</t>
  </si>
  <si>
    <t>201 / MENOR DESAPARECIDO-SUSTRAÍDO</t>
  </si>
  <si>
    <t>891 / TRA - CONSULTA DE INCIDENTE</t>
  </si>
  <si>
    <t>437 / PERSONA EXTRAVIADA</t>
  </si>
  <si>
    <t>522 / PARO CARDIO – RESPIRATORIO</t>
  </si>
  <si>
    <t>524 / EVENTO VASCULAR CEREBRAL</t>
  </si>
  <si>
    <t>494 / MSP - ASUNTOS INTERNOS</t>
  </si>
  <si>
    <t>305 / ESCAPE GAS LP</t>
  </si>
  <si>
    <t>821 / COMPETENCIAS ILEGALES O PIQUES</t>
  </si>
  <si>
    <t>390 / BOM - GESTIONES</t>
  </si>
  <si>
    <t>810 / SEÑALAMIENTO</t>
  </si>
  <si>
    <t>532 / LESIONES CAUSADAS POR ANIMALES</t>
  </si>
  <si>
    <t>493 / MSP - QUEJAS</t>
  </si>
  <si>
    <t>730 / IDEACIÓN SUICIDA</t>
  </si>
  <si>
    <t>302 / FUEGO MEDIOS  TRANSPORTE</t>
  </si>
  <si>
    <t>860 / REPORTE DE TRANSPORTE PÚBLICO</t>
  </si>
  <si>
    <t>181 / PANI - CONSULTA DE INCIDENTE</t>
  </si>
  <si>
    <t>531 / ACCIDENTE ACUÁTICO</t>
  </si>
  <si>
    <t>533 / QUEMADURAS</t>
  </si>
  <si>
    <t>180 / PANI - GESTIONES</t>
  </si>
  <si>
    <t>101 / CONSULTAS GENERALES SOBRE TRAMITES DE FAMILIA</t>
  </si>
  <si>
    <t>290 / OIJ - GESTIONES</t>
  </si>
  <si>
    <t>603 / SIMULACROS</t>
  </si>
  <si>
    <t>790 / CCSS - GESTIONES</t>
  </si>
  <si>
    <t>467 / VICTIMAS DE VIOLACION</t>
  </si>
  <si>
    <t>463 / HECHOS CONTRA LA VIDA</t>
  </si>
  <si>
    <t>731 / Seguimiento de caso</t>
  </si>
  <si>
    <t>306 / RESCATES</t>
  </si>
  <si>
    <t>391 / BOM - CONSULTA DE INCIDENTE</t>
  </si>
  <si>
    <t>593 / CRC - QUEJAS</t>
  </si>
  <si>
    <t>461 / DELITOS SEXUALES</t>
  </si>
  <si>
    <t>885 / APOYO INSTITUCIONAL</t>
  </si>
  <si>
    <t>700 / BITÁCORA INTERNA DE TRABAJO (Uso exclusivo CCSS)</t>
  </si>
  <si>
    <t>190 / INAMU - GESTIONES</t>
  </si>
  <si>
    <t>584 / SEGUIMIENTO DE OPERATIVOS</t>
  </si>
  <si>
    <t>448 / ACCIONES MIGRATORIAS</t>
  </si>
  <si>
    <t>539 / PERSONA ATRAPADA / PRENSADA</t>
  </si>
  <si>
    <t>991 / CNE - CONSULTA DE INCIDENTE</t>
  </si>
  <si>
    <t>693 / 911 - QUEJAS</t>
  </si>
  <si>
    <t>534 / LESIONES CAUSADAS POR ELECTRICIDAD</t>
  </si>
  <si>
    <t>692 / 911 - FELICITACIONES</t>
  </si>
  <si>
    <t>304 / MATERIALES PELIGROSOS</t>
  </si>
  <si>
    <t>440 / POLVORA</t>
  </si>
  <si>
    <t>701 / COORDINACION TRASLADO AEREO DE PACIENTES</t>
  </si>
  <si>
    <t>492 / MSP - FELICITACIONES</t>
  </si>
  <si>
    <t>893 / TRA - QUEJAS</t>
  </si>
  <si>
    <t>901 / INUNDACIONES</t>
  </si>
  <si>
    <t>990 / CNE - GESTIONES</t>
  </si>
  <si>
    <t>564 / EXTRAVIADO EN MONTAÑA</t>
  </si>
  <si>
    <t>912 / DESLIZAMIENTO</t>
  </si>
  <si>
    <t>393 / BOM - QUEJAS</t>
  </si>
  <si>
    <t>449 / EXPLOSIVOS</t>
  </si>
  <si>
    <t>432 / DENUNCIAS MATERIALES PELIGROSOS</t>
  </si>
  <si>
    <t>291 / OIJ - CONSULTA DE INCIDENTE</t>
  </si>
  <si>
    <t>310 / EMERGENCIAS AEREAS</t>
  </si>
  <si>
    <t>538 / CONFIRMACION FALLECIMIENTO</t>
  </si>
  <si>
    <t>Atención automática</t>
  </si>
  <si>
    <t>Atención automática: Llamadas atendidas por el IVR (Interactive Voice Response) el usuario interactúa con un sistema automático de respuesta antes de ser transferido con un operador,  En esta apartado se incluyen las llamadas que provienen de teléfonos celulares sin  SIM telefónico y teléfonos públicos.</t>
  </si>
  <si>
    <t>Anulada</t>
  </si>
  <si>
    <t>793 / CCSS - QUEJAS</t>
  </si>
  <si>
    <t>Creados por instituciones</t>
  </si>
  <si>
    <t>Descartadas automáticamente</t>
  </si>
  <si>
    <t>183 / PANI - QUEJAS</t>
  </si>
  <si>
    <t>Ministerio de Salud</t>
  </si>
  <si>
    <t>702 / COORDINACIÓN TRASLADO TERRESTRE DE PACIENTES</t>
  </si>
  <si>
    <t>703 / PLÉTORA SERVICIOS ESTABLECIMIENTOS CCSS</t>
  </si>
  <si>
    <t>435 / ACTOS ELECTORALES</t>
  </si>
  <si>
    <t>592 / CRC - FELICITACIONES</t>
  </si>
  <si>
    <t>523 / ALTERACIÓN DE LA PRESIÓN ARTERIAL</t>
  </si>
  <si>
    <t>840 / VEHICULOS ABANDONADOS</t>
  </si>
  <si>
    <t>446 / HECHOS CONTRA PERSONA EXTRANJERA EN CALIDAD DE TURISTA O SIMILARES</t>
  </si>
  <si>
    <t>445 / ALLANAMIENTO - INVASION ILEGAL A LA PROPIEDAD</t>
  </si>
  <si>
    <t>458 / PRIVACIÓN DE LIBERTAD, SECUESTRO</t>
  </si>
  <si>
    <t>191 / INAMU - CONSULTA DE INCIDENTE</t>
  </si>
  <si>
    <t>466 / BOTÓN DE PÁNICO (Programa del INAMU)</t>
  </si>
  <si>
    <t>438 / ASISTENCIA EN AGUAS JURISDICCIONALES</t>
  </si>
  <si>
    <t>737 / HNSM - GESTIONES</t>
  </si>
  <si>
    <t>434 / ACOSO SEXUAL EN ESPACIOS PÚBLICOS O PRIVADOS (ACOSO CALLEJERO)</t>
  </si>
  <si>
    <t>791 / CCSS - CONSULTA DE INCIDENTE</t>
  </si>
  <si>
    <t>581 / SEGUIMIENTO ALERTAS AÉREAS EXCEPTO TIPO 4</t>
  </si>
  <si>
    <t>736 / HNSM - CONSULTA DE INCIDENTE</t>
  </si>
  <si>
    <t>913 / ACTIVIDAD VOLCÁNICA</t>
  </si>
  <si>
    <t>Sistema de Emergencias 9-1-1. Demanda del servicio, febrero 2024</t>
  </si>
  <si>
    <t>Sistema de Emergencias 9-1-1. Cantidad de llamadas atendidas por operador según su clasificación,  febrero 2024</t>
  </si>
  <si>
    <t>Sistema de Emergencias 9-1-1. Cantidad de incidentes por institución, febrero 2024</t>
  </si>
  <si>
    <t>Sistema de Emergencias 9-1-1. Cantidad de incidentes por clasificación, febrero 2024</t>
  </si>
  <si>
    <t>CCSS</t>
  </si>
  <si>
    <t>PANI</t>
  </si>
  <si>
    <t>INAMU</t>
  </si>
  <si>
    <t>O.I.J.</t>
  </si>
  <si>
    <t>9-1-1</t>
  </si>
  <si>
    <t>C.N.E.</t>
  </si>
  <si>
    <t>H.N.S.M.</t>
  </si>
  <si>
    <t>Guarda Costas</t>
  </si>
  <si>
    <t>Ministerio Salud</t>
  </si>
  <si>
    <t>450 / CENTRO PENITENCIARIO</t>
  </si>
  <si>
    <t>468 / BITACORA DE OPERATIVOS</t>
  </si>
  <si>
    <t>745 / MS - GESTIONES</t>
  </si>
  <si>
    <t>744 / BITÁCORA DE OPERATIVOS MS (Uso despacho)</t>
  </si>
  <si>
    <t>583 / MONITOREO ESTADO TIEMPO (INUNDACION)</t>
  </si>
  <si>
    <t>578 / INCIDENTES EXTRATERRITORIALES</t>
  </si>
  <si>
    <t>748 / MS - QUEJAS</t>
  </si>
  <si>
    <t>903 / SUNAMI Y MAREJADAS</t>
  </si>
  <si>
    <t>293 / OIJ - QUEJAS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</si>
</sst>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21">
    <xf numFmtId="0" fontId="0" fillId="0" borderId="0" xfId="0"/>
    <xf numFmtId="3" fontId="0" fillId="0" borderId="0" xfId="0" applyNumberFormat="1"/>
    <xf numFmtId="0" fontId="2" fillId="0" borderId="0" xfId="0" applyFont="1"/>
    <xf numFmtId="3" fontId="2" fillId="0" borderId="0" xfId="0" applyNumberFormat="1" applyFont="1"/>
    <xf numFmtId="0" fontId="2" fillId="0" borderId="0" xfId="0" applyFont="1" applyAlignment="1">
      <alignment horizontal="right"/>
    </xf>
    <xf numFmtId="164" fontId="0" fillId="0" borderId="0" xfId="1" applyNumberFormat="1" applyFont="1"/>
    <xf numFmtId="164" fontId="0" fillId="0" borderId="0" xfId="0" applyNumberFormat="1"/>
    <xf numFmtId="9" fontId="0" fillId="0" borderId="0" xfId="0" applyNumberFormat="1"/>
    <xf numFmtId="9" fontId="2" fillId="0" borderId="0" xfId="1" applyFont="1"/>
    <xf numFmtId="10" fontId="0" fillId="0" borderId="0" xfId="1" applyNumberFormat="1" applyFont="1"/>
    <xf numFmtId="10" fontId="0" fillId="0" borderId="0" xfId="0" applyNumberFormat="1"/>
    <xf numFmtId="0" fontId="0" fillId="0" borderId="0" xfId="0" applyAlignment="1">
      <alignment horizontal="center"/>
    </xf>
    <xf numFmtId="0" fontId="2" fillId="0" borderId="0" xfId="0" applyFont="1" applyAlignment="1">
      <alignment horizontal="center"/>
    </xf>
    <xf numFmtId="9" fontId="2" fillId="0" borderId="0" xfId="0" applyNumberFormat="1" applyFont="1"/>
    <xf numFmtId="164" fontId="2" fillId="0" borderId="0" xfId="0" applyNumberFormat="1" applyFont="1"/>
    <xf numFmtId="0" fontId="0" fillId="0" borderId="0" xfId="0" applyAlignment="1">
      <alignment horizontal="left" indent="1"/>
    </xf>
    <xf numFmtId="165" fontId="0" fillId="0" borderId="0" xfId="1" applyNumberFormat="1" applyFont="1"/>
    <xf numFmtId="165" fontId="0" fillId="0" borderId="0" xfId="0" applyNumberFormat="1"/>
    <xf numFmtId="0" fontId="2" fillId="0" borderId="0" xfId="0" applyFont="1" applyAlignment="1">
      <alignment horizontal="left"/>
    </xf>
    <xf numFmtId="3" fontId="2" fillId="0" borderId="0" xfId="0" applyNumberFormat="1" applyFont="1" applyAlignment="1">
      <alignment horizontal="right"/>
    </xf>
    <xf numFmtId="9" fontId="0" fillId="0" borderId="0" xfId="1" applyFont="1"/>
  </cellXfs>
  <cellStyles count="2">
    <cellStyle name="Normal" xfId="0" builtinId="0"/>
    <cellStyle name="Porcentaje" xfId="1" builtinId="5"/>
  </cellStyles>
  <dxfs count="3">
    <dxf>
      <numFmt numFmtId="0" formatCode="General"/>
    </dxf>
    <dxf>
      <numFmt numFmtId="0" formatCode="General"/>
    </dxf>
    <dxf>
      <font>
        <b/>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Palma Siles Marvin" id="{6399947C-91AB-40A2-A1EC-249C3B61C44D}" userId="S::Mpalma@911.go.cr::bcd77a7e-2ee0-4c9d-9722-a8742256606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1C8E61-85F7-4335-9D64-5BE7BD8B9DB3}" name="Tabla1" displayName="Tabla1" ref="A3:D8" totalsRowShown="0" headerRowDxfId="2">
  <sortState xmlns:xlrd2="http://schemas.microsoft.com/office/spreadsheetml/2017/richdata2" ref="A4:B8">
    <sortCondition descending="1" ref="B3:B8"/>
  </sortState>
  <tableColumns count="4">
    <tableColumn id="1" xr3:uid="{8784E0A8-D2F5-47EF-9149-A913B78BD413}" name="Tipo de ingreso"/>
    <tableColumn id="2" xr3:uid="{9F3FC26F-4BD0-4A9A-808F-87A961D3419C}" name="Cantidad"/>
    <tableColumn id="3" xr3:uid="{A9ACC5A5-34A5-4B65-AB80-12D6B863B527}" name="% Relativo" dataDxfId="1">
      <calculatedColumnFormula>+Tabla1[[#This Row],[Cantidad]]/$B$8</calculatedColumnFormula>
    </tableColumn>
    <tableColumn id="4" xr3:uid="{0209B751-A9FF-4ECA-806E-A321B1E20C54}" name="%Absoluto" dataDxfId="0">
      <calculatedColumnFormula>+Tabla1[[#This Row],[% Relativo]]</calculatedColumnFormula>
    </tableColumn>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 dT="2023-07-31T18:28:15.24" personId="{6399947C-91AB-40A2-A1EC-249C3B61C44D}" id="{D6A8235D-B08A-49FA-B663-E04ABDCA2614}">
    <text>Atendidas por el IVR</text>
  </threadedComment>
  <threadedComment ref="A25" dT="2023-07-31T18:28:15.24" personId="{6399947C-91AB-40A2-A1EC-249C3B61C44D}" id="{C7E4A1A6-D9C7-4C08-ADF3-CCBDCA9D1DB7}">
    <text>Atendidas por el IVR</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3651-F550-4E67-AEDD-13D4F37D8C22}">
  <dimension ref="A1:D13"/>
  <sheetViews>
    <sheetView workbookViewId="0">
      <selection activeCell="B8" sqref="B8"/>
    </sheetView>
  </sheetViews>
  <sheetFormatPr baseColWidth="10" defaultRowHeight="14.4" x14ac:dyDescent="0.3"/>
  <cols>
    <col min="1" max="1" width="23.21875" customWidth="1"/>
    <col min="2" max="2" width="8.21875" bestFit="1" customWidth="1"/>
  </cols>
  <sheetData>
    <row r="1" spans="1:4" x14ac:dyDescent="0.3">
      <c r="A1" t="s">
        <v>179</v>
      </c>
    </row>
    <row r="3" spans="1:4" s="2" customFormat="1" x14ac:dyDescent="0.3">
      <c r="A3" s="12" t="s">
        <v>0</v>
      </c>
      <c r="B3" s="12" t="s">
        <v>1</v>
      </c>
      <c r="C3" s="12" t="s">
        <v>5</v>
      </c>
      <c r="D3" s="12" t="s">
        <v>6</v>
      </c>
    </row>
    <row r="4" spans="1:4" x14ac:dyDescent="0.3">
      <c r="A4" t="s">
        <v>3</v>
      </c>
      <c r="B4" s="1">
        <v>230403</v>
      </c>
      <c r="C4" s="5">
        <f>+Tabla1[[#This Row],[Cantidad]]/$B$8</f>
        <v>0.62140585850794416</v>
      </c>
      <c r="D4" s="5">
        <f>+Tabla1[[#This Row],[% Relativo]]</f>
        <v>0.62140585850794416</v>
      </c>
    </row>
    <row r="5" spans="1:4" x14ac:dyDescent="0.3">
      <c r="A5" t="s">
        <v>153</v>
      </c>
      <c r="B5" s="1">
        <v>116633</v>
      </c>
      <c r="C5" s="5">
        <f>+Tabla1[[#This Row],[Cantidad]]/$B$8</f>
        <v>0.31456374046933872</v>
      </c>
      <c r="D5" s="6">
        <f>+D4+Tabla1[[#This Row],[% Relativo]]</f>
        <v>0.93596959897728293</v>
      </c>
    </row>
    <row r="6" spans="1:4" x14ac:dyDescent="0.3">
      <c r="A6" t="s">
        <v>2</v>
      </c>
      <c r="B6" s="1">
        <v>21262</v>
      </c>
      <c r="C6" s="5">
        <f>+Tabla1[[#This Row],[Cantidad]]/$B$8</f>
        <v>5.7344441537635828E-2</v>
      </c>
      <c r="D6" s="6">
        <f>+D5+Tabla1[[#This Row],[% Relativo]]</f>
        <v>0.99331404051491878</v>
      </c>
    </row>
    <row r="7" spans="1:4" x14ac:dyDescent="0.3">
      <c r="A7" t="s">
        <v>157</v>
      </c>
      <c r="B7" s="1">
        <v>2479</v>
      </c>
      <c r="C7" s="5">
        <f>+Tabla1[[#This Row],[Cantidad]]/$B$8</f>
        <v>6.6859594850813293E-3</v>
      </c>
      <c r="D7" s="6">
        <f>+D6+Tabla1[[#This Row],[% Relativo]]</f>
        <v>1.0000000000000002</v>
      </c>
    </row>
    <row r="8" spans="1:4" x14ac:dyDescent="0.3">
      <c r="A8" s="4" t="s">
        <v>4</v>
      </c>
      <c r="B8" s="3">
        <f>SUBTOTAL(109,B4:B7)</f>
        <v>370777</v>
      </c>
      <c r="C8" s="8">
        <f>+Tabla1[[#This Row],[Cantidad]]/$B$8</f>
        <v>1</v>
      </c>
    </row>
    <row r="10" spans="1:4" x14ac:dyDescent="0.3">
      <c r="A10" t="s">
        <v>21</v>
      </c>
    </row>
    <row r="11" spans="1:4" x14ac:dyDescent="0.3">
      <c r="A11" t="s">
        <v>22</v>
      </c>
    </row>
    <row r="12" spans="1:4" x14ac:dyDescent="0.3">
      <c r="A12" t="s">
        <v>154</v>
      </c>
    </row>
    <row r="13" spans="1:4" x14ac:dyDescent="0.3">
      <c r="A13" t="s">
        <v>23</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F8B8-4F65-4B19-8B53-D33308BDBACA}">
  <dimension ref="A1:J38"/>
  <sheetViews>
    <sheetView workbookViewId="0">
      <selection activeCell="F28" sqref="F28"/>
    </sheetView>
  </sheetViews>
  <sheetFormatPr baseColWidth="10" defaultRowHeight="14.4" x14ac:dyDescent="0.3"/>
  <cols>
    <col min="1" max="1" width="26.88671875" customWidth="1"/>
  </cols>
  <sheetData>
    <row r="1" spans="1:10" x14ac:dyDescent="0.3">
      <c r="A1" t="s">
        <v>180</v>
      </c>
    </row>
    <row r="3" spans="1:10" x14ac:dyDescent="0.3">
      <c r="A3" s="12" t="s">
        <v>14</v>
      </c>
      <c r="B3" s="12" t="s">
        <v>1</v>
      </c>
      <c r="C3" s="12" t="s">
        <v>5</v>
      </c>
      <c r="D3" s="12" t="s">
        <v>6</v>
      </c>
    </row>
    <row r="4" spans="1:10" x14ac:dyDescent="0.3">
      <c r="A4" t="s">
        <v>7</v>
      </c>
      <c r="B4" s="1">
        <v>142828</v>
      </c>
      <c r="C4" s="20">
        <f>+B4/$B$13</f>
        <v>0.40864626696994405</v>
      </c>
      <c r="D4" s="7">
        <f>+C4</f>
        <v>0.40864626696994405</v>
      </c>
    </row>
    <row r="5" spans="1:10" x14ac:dyDescent="0.3">
      <c r="A5" t="s">
        <v>158</v>
      </c>
      <c r="B5" s="1">
        <v>116633</v>
      </c>
      <c r="C5" s="20">
        <f t="shared" ref="C5:C12" si="0">+B5/$B$13</f>
        <v>0.33369955509777838</v>
      </c>
      <c r="D5" s="7">
        <f>+D4+C5</f>
        <v>0.74234582206772237</v>
      </c>
    </row>
    <row r="6" spans="1:10" x14ac:dyDescent="0.3">
      <c r="A6" t="s">
        <v>10</v>
      </c>
      <c r="B6" s="1">
        <v>72865</v>
      </c>
      <c r="C6" s="20">
        <f t="shared" si="0"/>
        <v>0.20847460051786046</v>
      </c>
      <c r="D6" s="7">
        <f t="shared" ref="D6:D12" si="1">+D5+C6</f>
        <v>0.95082042258558286</v>
      </c>
    </row>
    <row r="7" spans="1:10" x14ac:dyDescent="0.3">
      <c r="A7" t="s">
        <v>8</v>
      </c>
      <c r="B7" s="1">
        <v>6811</v>
      </c>
      <c r="C7" s="20">
        <f t="shared" si="0"/>
        <v>1.9487003419023503E-2</v>
      </c>
      <c r="D7" s="7">
        <f t="shared" si="1"/>
        <v>0.9703074260046064</v>
      </c>
    </row>
    <row r="8" spans="1:10" x14ac:dyDescent="0.3">
      <c r="A8" t="s">
        <v>9</v>
      </c>
      <c r="B8" s="1">
        <v>5060</v>
      </c>
      <c r="C8" s="20">
        <f t="shared" si="0"/>
        <v>1.4477204125717066E-2</v>
      </c>
      <c r="D8" s="7">
        <f t="shared" si="1"/>
        <v>0.98478463013032347</v>
      </c>
    </row>
    <row r="9" spans="1:10" x14ac:dyDescent="0.3">
      <c r="A9" t="s">
        <v>12</v>
      </c>
      <c r="B9" s="1">
        <v>4808</v>
      </c>
      <c r="C9" s="20">
        <f t="shared" si="0"/>
        <v>1.3756205026965939E-2</v>
      </c>
      <c r="D9" s="6">
        <f t="shared" si="1"/>
        <v>0.99854083515728942</v>
      </c>
    </row>
    <row r="10" spans="1:10" x14ac:dyDescent="0.3">
      <c r="A10" t="s">
        <v>13</v>
      </c>
      <c r="B10" s="1">
        <v>340</v>
      </c>
      <c r="C10" s="9">
        <f t="shared" si="0"/>
        <v>9.7277656180707554E-4</v>
      </c>
      <c r="D10" s="10">
        <f t="shared" si="1"/>
        <v>0.99951361171909647</v>
      </c>
    </row>
    <row r="11" spans="1:10" x14ac:dyDescent="0.3">
      <c r="A11" t="s">
        <v>11</v>
      </c>
      <c r="B11" s="1">
        <v>157</v>
      </c>
      <c r="C11" s="9">
        <f t="shared" si="0"/>
        <v>4.4919388295209075E-4</v>
      </c>
      <c r="D11" s="17">
        <f t="shared" si="1"/>
        <v>0.99996280560204853</v>
      </c>
    </row>
    <row r="12" spans="1:10" x14ac:dyDescent="0.3">
      <c r="A12" t="s">
        <v>155</v>
      </c>
      <c r="B12" s="1">
        <v>13</v>
      </c>
      <c r="C12" s="16">
        <f t="shared" si="0"/>
        <v>3.7194397951447006E-5</v>
      </c>
      <c r="D12" s="7">
        <f t="shared" si="1"/>
        <v>1</v>
      </c>
    </row>
    <row r="13" spans="1:10" x14ac:dyDescent="0.3">
      <c r="A13" s="4" t="s">
        <v>4</v>
      </c>
      <c r="B13" s="3">
        <f>SUM(B4:B12)</f>
        <v>349515</v>
      </c>
      <c r="C13" s="8">
        <f>SUM(C4:C12)</f>
        <v>1</v>
      </c>
      <c r="J13" s="1"/>
    </row>
    <row r="16" spans="1:10" x14ac:dyDescent="0.3">
      <c r="A16" t="s">
        <v>180</v>
      </c>
    </row>
    <row r="18" spans="1:7" x14ac:dyDescent="0.3">
      <c r="A18" s="11" t="s">
        <v>15</v>
      </c>
      <c r="B18" s="11" t="s">
        <v>16</v>
      </c>
      <c r="C18" s="11" t="s">
        <v>17</v>
      </c>
    </row>
    <row r="19" spans="1:7" x14ac:dyDescent="0.3">
      <c r="A19" s="12" t="s">
        <v>18</v>
      </c>
      <c r="B19" s="3">
        <f>+B20+B24</f>
        <v>349515</v>
      </c>
      <c r="C19" s="13">
        <v>1</v>
      </c>
      <c r="G19" s="1"/>
    </row>
    <row r="20" spans="1:7" x14ac:dyDescent="0.3">
      <c r="A20" s="2" t="s">
        <v>19</v>
      </c>
      <c r="B20" s="3">
        <f>+B21+B22+B23</f>
        <v>143325</v>
      </c>
      <c r="C20" s="14">
        <f>+B20/B19</f>
        <v>0.41006823741470322</v>
      </c>
    </row>
    <row r="21" spans="1:7" x14ac:dyDescent="0.3">
      <c r="A21" s="15" t="s">
        <v>7</v>
      </c>
      <c r="B21" s="1">
        <f>+_xlfn.XLOOKUP(A21,$A$4:$A$12,$B$4:$B$12)</f>
        <v>142828</v>
      </c>
    </row>
    <row r="22" spans="1:7" x14ac:dyDescent="0.3">
      <c r="A22" s="15" t="s">
        <v>13</v>
      </c>
      <c r="B22" s="1">
        <f>+_xlfn.XLOOKUP(A22,$A$4:$A$12,$B$4:$B$12)</f>
        <v>340</v>
      </c>
    </row>
    <row r="23" spans="1:7" x14ac:dyDescent="0.3">
      <c r="A23" s="15" t="s">
        <v>11</v>
      </c>
      <c r="B23" s="1">
        <f>+_xlfn.XLOOKUP(A23,$A$4:$A$12,$B$4:$B$12)</f>
        <v>157</v>
      </c>
    </row>
    <row r="24" spans="1:7" x14ac:dyDescent="0.3">
      <c r="A24" s="2" t="s">
        <v>20</v>
      </c>
      <c r="B24" s="3">
        <f>+B25+B26+B27+B28+B29+B30</f>
        <v>206190</v>
      </c>
      <c r="C24" s="14">
        <f>+B24/B19</f>
        <v>0.58993176258529678</v>
      </c>
    </row>
    <row r="25" spans="1:7" x14ac:dyDescent="0.3">
      <c r="A25" s="15" t="s">
        <v>158</v>
      </c>
      <c r="B25" s="1">
        <f>+_xlfn.XLOOKUP(A25,$A$4:$A$12,$B$4:$B$12)</f>
        <v>116633</v>
      </c>
    </row>
    <row r="26" spans="1:7" x14ac:dyDescent="0.3">
      <c r="A26" s="15" t="s">
        <v>10</v>
      </c>
      <c r="B26" s="1">
        <f>+_xlfn.XLOOKUP(A26,$A$4:$A$12,$B$4:$B$12)</f>
        <v>72865</v>
      </c>
    </row>
    <row r="27" spans="1:7" x14ac:dyDescent="0.3">
      <c r="A27" s="15" t="s">
        <v>8</v>
      </c>
      <c r="B27" s="1">
        <f>+_xlfn.XLOOKUP(A27,$A$4:$A$12,$B$4:$B$12)</f>
        <v>6811</v>
      </c>
    </row>
    <row r="28" spans="1:7" x14ac:dyDescent="0.3">
      <c r="A28" s="15" t="s">
        <v>9</v>
      </c>
      <c r="B28" s="1">
        <f>+_xlfn.XLOOKUP(A28,$A$4:$A$12,$B$4:$B$12)</f>
        <v>5060</v>
      </c>
    </row>
    <row r="29" spans="1:7" x14ac:dyDescent="0.3">
      <c r="A29" s="15" t="s">
        <v>12</v>
      </c>
      <c r="B29" s="1">
        <f>+_xlfn.XLOOKUP(A29,$A$4:$A$12,$B$4:$B$12)</f>
        <v>4808</v>
      </c>
    </row>
    <row r="30" spans="1:7" x14ac:dyDescent="0.3">
      <c r="A30" s="15" t="s">
        <v>155</v>
      </c>
      <c r="B30" s="1">
        <f>+_xlfn.XLOOKUP(A30,$A$4:$A$12,$B$4:$B$12)</f>
        <v>13</v>
      </c>
    </row>
    <row r="32" spans="1:7" x14ac:dyDescent="0.3">
      <c r="A32" t="s">
        <v>24</v>
      </c>
    </row>
    <row r="33" spans="1:1" x14ac:dyDescent="0.3">
      <c r="A33" t="s">
        <v>25</v>
      </c>
    </row>
    <row r="34" spans="1:1" x14ac:dyDescent="0.3">
      <c r="A34" t="s">
        <v>26</v>
      </c>
    </row>
    <row r="35" spans="1:1" x14ac:dyDescent="0.3">
      <c r="A35" t="s">
        <v>27</v>
      </c>
    </row>
    <row r="36" spans="1:1" x14ac:dyDescent="0.3">
      <c r="A36" t="s">
        <v>28</v>
      </c>
    </row>
    <row r="37" spans="1:1" x14ac:dyDescent="0.3">
      <c r="A37" t="s">
        <v>29</v>
      </c>
    </row>
    <row r="38" spans="1:1" x14ac:dyDescent="0.3">
      <c r="A38" t="s">
        <v>30</v>
      </c>
    </row>
  </sheetData>
  <sortState xmlns:xlrd2="http://schemas.microsoft.com/office/spreadsheetml/2017/richdata2" ref="A25:B30">
    <sortCondition descending="1" ref="B25:B30"/>
  </sortState>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7F59-EDFD-4972-8E43-A642592304A5}">
  <dimension ref="A1:I21"/>
  <sheetViews>
    <sheetView workbookViewId="0">
      <selection activeCell="A4" sqref="A4:B16"/>
    </sheetView>
  </sheetViews>
  <sheetFormatPr baseColWidth="10" defaultRowHeight="14.4" x14ac:dyDescent="0.3"/>
  <cols>
    <col min="1" max="1" width="30.109375" bestFit="1" customWidth="1"/>
    <col min="2" max="2" width="8.5546875" bestFit="1" customWidth="1"/>
  </cols>
  <sheetData>
    <row r="1" spans="1:9" x14ac:dyDescent="0.3">
      <c r="A1" t="s">
        <v>181</v>
      </c>
    </row>
    <row r="3" spans="1:9" x14ac:dyDescent="0.3">
      <c r="A3" s="12" t="s">
        <v>31</v>
      </c>
      <c r="B3" s="12" t="s">
        <v>1</v>
      </c>
      <c r="C3" s="12" t="s">
        <v>5</v>
      </c>
      <c r="D3" s="12" t="s">
        <v>32</v>
      </c>
    </row>
    <row r="4" spans="1:9" x14ac:dyDescent="0.3">
      <c r="A4" t="s">
        <v>33</v>
      </c>
      <c r="B4" s="1">
        <v>48049</v>
      </c>
      <c r="C4" s="20">
        <f>+B4/$B$17</f>
        <v>0.44563674979827678</v>
      </c>
      <c r="D4" s="7">
        <f>+C4</f>
        <v>0.44563674979827678</v>
      </c>
    </row>
    <row r="5" spans="1:9" x14ac:dyDescent="0.3">
      <c r="A5" t="s">
        <v>34</v>
      </c>
      <c r="B5" s="1">
        <v>31620</v>
      </c>
      <c r="C5" s="20">
        <f t="shared" ref="C5:C16" si="0">+B5/$B$17</f>
        <v>0.29326383543094575</v>
      </c>
      <c r="D5" s="7">
        <f>+D4+C5</f>
        <v>0.73890058522922253</v>
      </c>
    </row>
    <row r="6" spans="1:9" x14ac:dyDescent="0.3">
      <c r="A6" t="s">
        <v>36</v>
      </c>
      <c r="B6" s="1">
        <v>12246</v>
      </c>
      <c r="C6" s="20">
        <f t="shared" si="0"/>
        <v>0.11357713246955603</v>
      </c>
      <c r="D6" s="7">
        <f t="shared" ref="D6:D16" si="1">+D5+C6</f>
        <v>0.85247771769877856</v>
      </c>
    </row>
    <row r="7" spans="1:9" x14ac:dyDescent="0.3">
      <c r="A7" t="s">
        <v>35</v>
      </c>
      <c r="B7" s="1">
        <v>11107</v>
      </c>
      <c r="C7" s="20">
        <f t="shared" si="0"/>
        <v>0.10301332764489292</v>
      </c>
      <c r="D7" s="7">
        <f t="shared" si="1"/>
        <v>0.95549104534367146</v>
      </c>
    </row>
    <row r="8" spans="1:9" x14ac:dyDescent="0.3">
      <c r="A8" t="s">
        <v>43</v>
      </c>
      <c r="B8" s="1">
        <v>1538</v>
      </c>
      <c r="C8" s="20">
        <f t="shared" si="0"/>
        <v>1.4264382634180726E-2</v>
      </c>
      <c r="D8" s="7">
        <f t="shared" si="1"/>
        <v>0.96975542797785219</v>
      </c>
      <c r="H8" t="s">
        <v>183</v>
      </c>
      <c r="I8">
        <v>1538</v>
      </c>
    </row>
    <row r="9" spans="1:9" x14ac:dyDescent="0.3">
      <c r="A9" t="s">
        <v>37</v>
      </c>
      <c r="B9" s="1">
        <v>1388</v>
      </c>
      <c r="C9" s="20">
        <f t="shared" si="0"/>
        <v>1.2873187968948535E-2</v>
      </c>
      <c r="D9" s="7">
        <f t="shared" si="1"/>
        <v>0.98262861594680073</v>
      </c>
      <c r="H9" t="s">
        <v>184</v>
      </c>
      <c r="I9">
        <v>1388</v>
      </c>
    </row>
    <row r="10" spans="1:9" x14ac:dyDescent="0.3">
      <c r="A10" t="s">
        <v>38</v>
      </c>
      <c r="B10" s="1">
        <v>717</v>
      </c>
      <c r="C10" s="20">
        <f t="shared" si="0"/>
        <v>6.6499104998098699E-3</v>
      </c>
      <c r="D10" s="7">
        <f t="shared" si="1"/>
        <v>0.98927852644661063</v>
      </c>
      <c r="H10" t="s">
        <v>185</v>
      </c>
      <c r="I10">
        <v>717</v>
      </c>
    </row>
    <row r="11" spans="1:9" x14ac:dyDescent="0.3">
      <c r="A11" t="s">
        <v>41</v>
      </c>
      <c r="B11" s="1">
        <v>446</v>
      </c>
      <c r="C11" s="5">
        <f t="shared" si="0"/>
        <v>4.1364854712903796E-3</v>
      </c>
      <c r="D11" s="7">
        <f t="shared" si="1"/>
        <v>0.99341501191790105</v>
      </c>
      <c r="H11" t="s">
        <v>186</v>
      </c>
      <c r="I11">
        <v>446</v>
      </c>
    </row>
    <row r="12" spans="1:9" x14ac:dyDescent="0.3">
      <c r="A12" t="s">
        <v>40</v>
      </c>
      <c r="B12" s="1">
        <v>281</v>
      </c>
      <c r="C12" s="5">
        <f t="shared" si="0"/>
        <v>2.60617133953497E-3</v>
      </c>
      <c r="D12" s="6">
        <f t="shared" si="1"/>
        <v>0.99602118325743605</v>
      </c>
      <c r="H12" t="s">
        <v>187</v>
      </c>
      <c r="I12">
        <v>281</v>
      </c>
    </row>
    <row r="13" spans="1:9" x14ac:dyDescent="0.3">
      <c r="A13" t="s">
        <v>39</v>
      </c>
      <c r="B13" s="1">
        <v>255</v>
      </c>
      <c r="C13" s="5">
        <f t="shared" si="0"/>
        <v>2.3650309308947235E-3</v>
      </c>
      <c r="D13" s="6">
        <f t="shared" si="1"/>
        <v>0.99838621418833073</v>
      </c>
      <c r="H13" t="s">
        <v>188</v>
      </c>
      <c r="I13">
        <v>255</v>
      </c>
    </row>
    <row r="14" spans="1:9" x14ac:dyDescent="0.3">
      <c r="A14" t="s">
        <v>42</v>
      </c>
      <c r="B14" s="1">
        <v>154</v>
      </c>
      <c r="C14" s="5">
        <f t="shared" si="0"/>
        <v>1.4282931896383822E-3</v>
      </c>
      <c r="D14" s="10">
        <f t="shared" si="1"/>
        <v>0.99981450737796906</v>
      </c>
      <c r="H14" t="s">
        <v>189</v>
      </c>
      <c r="I14">
        <v>154</v>
      </c>
    </row>
    <row r="15" spans="1:9" x14ac:dyDescent="0.3">
      <c r="A15" t="s">
        <v>190</v>
      </c>
      <c r="B15" s="1">
        <v>14</v>
      </c>
      <c r="C15" s="9">
        <f t="shared" si="0"/>
        <v>1.298448354216711E-4</v>
      </c>
      <c r="D15" s="10">
        <f t="shared" si="1"/>
        <v>0.99994435221339073</v>
      </c>
    </row>
    <row r="16" spans="1:9" x14ac:dyDescent="0.3">
      <c r="A16" t="s">
        <v>160</v>
      </c>
      <c r="B16" s="1">
        <v>6</v>
      </c>
      <c r="C16" s="9">
        <f>+B16/$B$17</f>
        <v>5.5647786609287619E-5</v>
      </c>
      <c r="D16" s="7">
        <f t="shared" si="1"/>
        <v>1</v>
      </c>
      <c r="H16" t="s">
        <v>190</v>
      </c>
      <c r="I16">
        <v>14</v>
      </c>
    </row>
    <row r="17" spans="1:9" x14ac:dyDescent="0.3">
      <c r="A17" s="4" t="s">
        <v>18</v>
      </c>
      <c r="B17" s="3">
        <f>SUM(B4:B16)</f>
        <v>107821</v>
      </c>
      <c r="C17" s="8">
        <f>SUM(C4:C16)</f>
        <v>1</v>
      </c>
      <c r="H17" t="s">
        <v>191</v>
      </c>
      <c r="I17">
        <v>6</v>
      </c>
    </row>
    <row r="19" spans="1:9" x14ac:dyDescent="0.3">
      <c r="A19" t="s">
        <v>24</v>
      </c>
    </row>
    <row r="20" spans="1:9" x14ac:dyDescent="0.3">
      <c r="A20" t="s">
        <v>44</v>
      </c>
    </row>
    <row r="21" spans="1:9" x14ac:dyDescent="0.3">
      <c r="A21" t="s">
        <v>45</v>
      </c>
    </row>
  </sheetData>
  <sortState xmlns:xlrd2="http://schemas.microsoft.com/office/spreadsheetml/2017/richdata2" ref="A4:B16">
    <sortCondition descending="1" ref="B4:B16"/>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B23E-4805-4C9A-852D-7066880DCF4D}">
  <dimension ref="A1:D144"/>
  <sheetViews>
    <sheetView tabSelected="1" topLeftCell="A114" workbookViewId="0">
      <selection activeCell="A5" sqref="A5:B139"/>
    </sheetView>
  </sheetViews>
  <sheetFormatPr baseColWidth="10" defaultRowHeight="14.4" x14ac:dyDescent="0.3"/>
  <cols>
    <col min="1" max="1" width="55.77734375" bestFit="1" customWidth="1"/>
    <col min="2" max="2" width="9.44140625" bestFit="1" customWidth="1"/>
    <col min="3" max="3" width="9.6640625" bestFit="1" customWidth="1"/>
    <col min="4" max="4" width="12.5546875" bestFit="1" customWidth="1"/>
  </cols>
  <sheetData>
    <row r="1" spans="1:4" x14ac:dyDescent="0.3">
      <c r="A1" t="s">
        <v>182</v>
      </c>
    </row>
    <row r="3" spans="1:4" x14ac:dyDescent="0.3">
      <c r="A3" s="12" t="s">
        <v>46</v>
      </c>
      <c r="B3" s="12" t="s">
        <v>16</v>
      </c>
      <c r="C3" s="12" t="s">
        <v>5</v>
      </c>
      <c r="D3" s="12" t="s">
        <v>32</v>
      </c>
    </row>
    <row r="4" spans="1:4" x14ac:dyDescent="0.3">
      <c r="A4" s="18" t="s">
        <v>18</v>
      </c>
      <c r="B4" s="19">
        <f>+SUM(B5:B393)</f>
        <v>107821</v>
      </c>
      <c r="C4" s="4"/>
      <c r="D4" s="4"/>
    </row>
    <row r="5" spans="1:4" x14ac:dyDescent="0.3">
      <c r="A5" t="s">
        <v>47</v>
      </c>
      <c r="B5">
        <v>8895</v>
      </c>
      <c r="C5" s="5">
        <f>+B5/$B$4</f>
        <v>8.2497843648268884E-2</v>
      </c>
      <c r="D5" s="6">
        <f>+C5</f>
        <v>8.2497843648268884E-2</v>
      </c>
    </row>
    <row r="6" spans="1:4" x14ac:dyDescent="0.3">
      <c r="A6" t="s">
        <v>48</v>
      </c>
      <c r="B6">
        <v>8596</v>
      </c>
      <c r="C6" s="5">
        <f t="shared" ref="C6:C69" si="0">+B6/$B$4</f>
        <v>7.972472894890606E-2</v>
      </c>
      <c r="D6" s="6">
        <f>+D5+C6</f>
        <v>0.16222257259717493</v>
      </c>
    </row>
    <row r="7" spans="1:4" x14ac:dyDescent="0.3">
      <c r="A7" t="s">
        <v>51</v>
      </c>
      <c r="B7">
        <v>6566</v>
      </c>
      <c r="C7" s="5">
        <f t="shared" si="0"/>
        <v>6.089722781276375E-2</v>
      </c>
      <c r="D7" s="6">
        <f t="shared" ref="D7:D70" si="1">+D6+C7</f>
        <v>0.22311980040993867</v>
      </c>
    </row>
    <row r="8" spans="1:4" x14ac:dyDescent="0.3">
      <c r="A8" t="s">
        <v>50</v>
      </c>
      <c r="B8">
        <v>6354</v>
      </c>
      <c r="C8" s="5">
        <f t="shared" si="0"/>
        <v>5.8931006019235586E-2</v>
      </c>
      <c r="D8" s="6">
        <f t="shared" si="1"/>
        <v>0.28205080642917424</v>
      </c>
    </row>
    <row r="9" spans="1:4" x14ac:dyDescent="0.3">
      <c r="A9" t="s">
        <v>49</v>
      </c>
      <c r="B9">
        <v>6004</v>
      </c>
      <c r="C9" s="5">
        <f t="shared" si="0"/>
        <v>5.5684885133693809E-2</v>
      </c>
      <c r="D9" s="6">
        <f t="shared" si="1"/>
        <v>0.33773569156286803</v>
      </c>
    </row>
    <row r="10" spans="1:4" x14ac:dyDescent="0.3">
      <c r="A10" t="s">
        <v>52</v>
      </c>
      <c r="B10">
        <v>5192</v>
      </c>
      <c r="C10" s="5">
        <f t="shared" si="0"/>
        <v>4.8153884679236883E-2</v>
      </c>
      <c r="D10" s="6">
        <f t="shared" si="1"/>
        <v>0.3858895762421049</v>
      </c>
    </row>
    <row r="11" spans="1:4" x14ac:dyDescent="0.3">
      <c r="A11" t="s">
        <v>53</v>
      </c>
      <c r="B11">
        <v>5002</v>
      </c>
      <c r="C11" s="5">
        <f t="shared" si="0"/>
        <v>4.6391704769942775E-2</v>
      </c>
      <c r="D11" s="6">
        <f t="shared" si="1"/>
        <v>0.43228128101204766</v>
      </c>
    </row>
    <row r="12" spans="1:4" x14ac:dyDescent="0.3">
      <c r="A12" t="s">
        <v>55</v>
      </c>
      <c r="B12">
        <v>3212</v>
      </c>
      <c r="C12" s="5">
        <f t="shared" si="0"/>
        <v>2.979011509817197E-2</v>
      </c>
      <c r="D12" s="6">
        <f t="shared" si="1"/>
        <v>0.46207139611021963</v>
      </c>
    </row>
    <row r="13" spans="1:4" x14ac:dyDescent="0.3">
      <c r="A13" t="s">
        <v>54</v>
      </c>
      <c r="B13">
        <v>3105</v>
      </c>
      <c r="C13" s="5">
        <f t="shared" si="0"/>
        <v>2.8797729570306341E-2</v>
      </c>
      <c r="D13" s="6">
        <f t="shared" si="1"/>
        <v>0.49086912568052599</v>
      </c>
    </row>
    <row r="14" spans="1:4" x14ac:dyDescent="0.3">
      <c r="A14" t="s">
        <v>59</v>
      </c>
      <c r="B14">
        <v>2620</v>
      </c>
      <c r="C14" s="5">
        <f t="shared" si="0"/>
        <v>2.4299533486055593E-2</v>
      </c>
      <c r="D14" s="6">
        <f t="shared" si="1"/>
        <v>0.51516865916658161</v>
      </c>
    </row>
    <row r="15" spans="1:4" x14ac:dyDescent="0.3">
      <c r="A15" t="s">
        <v>58</v>
      </c>
      <c r="B15">
        <v>2400</v>
      </c>
      <c r="C15" s="5">
        <f t="shared" si="0"/>
        <v>2.2259114643715047E-2</v>
      </c>
      <c r="D15" s="6">
        <f t="shared" si="1"/>
        <v>0.53742777381029661</v>
      </c>
    </row>
    <row r="16" spans="1:4" x14ac:dyDescent="0.3">
      <c r="A16" t="s">
        <v>56</v>
      </c>
      <c r="B16">
        <v>2329</v>
      </c>
      <c r="C16" s="5">
        <f t="shared" si="0"/>
        <v>2.1600615835505144E-2</v>
      </c>
      <c r="D16" s="6">
        <f t="shared" si="1"/>
        <v>0.5590283896458017</v>
      </c>
    </row>
    <row r="17" spans="1:4" x14ac:dyDescent="0.3">
      <c r="A17" t="s">
        <v>61</v>
      </c>
      <c r="B17">
        <v>2292</v>
      </c>
      <c r="C17" s="5">
        <f t="shared" si="0"/>
        <v>2.1257454484747869E-2</v>
      </c>
      <c r="D17" s="6">
        <f t="shared" si="1"/>
        <v>0.58028584413054962</v>
      </c>
    </row>
    <row r="18" spans="1:4" x14ac:dyDescent="0.3">
      <c r="A18" t="s">
        <v>63</v>
      </c>
      <c r="B18">
        <v>2134</v>
      </c>
      <c r="C18" s="5">
        <f t="shared" si="0"/>
        <v>1.9792062770703295E-2</v>
      </c>
      <c r="D18" s="6">
        <f t="shared" si="1"/>
        <v>0.60007790690125296</v>
      </c>
    </row>
    <row r="19" spans="1:4" x14ac:dyDescent="0.3">
      <c r="A19" t="s">
        <v>60</v>
      </c>
      <c r="B19">
        <v>2132</v>
      </c>
      <c r="C19" s="5">
        <f t="shared" si="0"/>
        <v>1.97735135085002E-2</v>
      </c>
      <c r="D19" s="6">
        <f t="shared" si="1"/>
        <v>0.61985142040975316</v>
      </c>
    </row>
    <row r="20" spans="1:4" x14ac:dyDescent="0.3">
      <c r="A20" t="s">
        <v>57</v>
      </c>
      <c r="B20">
        <v>2062</v>
      </c>
      <c r="C20" s="5">
        <f t="shared" si="0"/>
        <v>1.9124289331391844E-2</v>
      </c>
      <c r="D20" s="6">
        <f t="shared" si="1"/>
        <v>0.63897570974114504</v>
      </c>
    </row>
    <row r="21" spans="1:4" x14ac:dyDescent="0.3">
      <c r="A21" t="s">
        <v>65</v>
      </c>
      <c r="B21">
        <v>1864</v>
      </c>
      <c r="C21" s="5">
        <f t="shared" si="0"/>
        <v>1.7287912373285353E-2</v>
      </c>
      <c r="D21" s="6">
        <f t="shared" si="1"/>
        <v>0.65626362211443035</v>
      </c>
    </row>
    <row r="22" spans="1:4" x14ac:dyDescent="0.3">
      <c r="A22" t="s">
        <v>66</v>
      </c>
      <c r="B22">
        <v>1707</v>
      </c>
      <c r="C22" s="5">
        <f t="shared" si="0"/>
        <v>1.5831795290342326E-2</v>
      </c>
      <c r="D22" s="6">
        <f t="shared" si="1"/>
        <v>0.67209541740477263</v>
      </c>
    </row>
    <row r="23" spans="1:4" x14ac:dyDescent="0.3">
      <c r="A23" t="s">
        <v>68</v>
      </c>
      <c r="B23">
        <v>1686</v>
      </c>
      <c r="C23" s="5">
        <f t="shared" si="0"/>
        <v>1.5637028037209819E-2</v>
      </c>
      <c r="D23" s="6">
        <f t="shared" si="1"/>
        <v>0.68773244544198242</v>
      </c>
    </row>
    <row r="24" spans="1:4" x14ac:dyDescent="0.3">
      <c r="A24" t="s">
        <v>69</v>
      </c>
      <c r="B24">
        <v>1506</v>
      </c>
      <c r="C24" s="5">
        <f t="shared" si="0"/>
        <v>1.3967594438931192E-2</v>
      </c>
      <c r="D24" s="6">
        <f t="shared" si="1"/>
        <v>0.70170003988091356</v>
      </c>
    </row>
    <row r="25" spans="1:4" x14ac:dyDescent="0.3">
      <c r="A25" t="s">
        <v>161</v>
      </c>
      <c r="B25">
        <v>1414</v>
      </c>
      <c r="C25" s="5">
        <f t="shared" si="0"/>
        <v>1.3114328377588781E-2</v>
      </c>
      <c r="D25" s="6">
        <f t="shared" si="1"/>
        <v>0.71481436825850231</v>
      </c>
    </row>
    <row r="26" spans="1:4" x14ac:dyDescent="0.3">
      <c r="A26" t="s">
        <v>67</v>
      </c>
      <c r="B26">
        <v>1394</v>
      </c>
      <c r="C26" s="5">
        <f t="shared" si="0"/>
        <v>1.2928835755557823E-2</v>
      </c>
      <c r="D26" s="6">
        <f t="shared" si="1"/>
        <v>0.72774320401406012</v>
      </c>
    </row>
    <row r="27" spans="1:4" x14ac:dyDescent="0.3">
      <c r="A27" t="s">
        <v>85</v>
      </c>
      <c r="B27">
        <v>1331</v>
      </c>
      <c r="C27" s="5">
        <f t="shared" si="0"/>
        <v>1.2344533996160303E-2</v>
      </c>
      <c r="D27" s="6">
        <f t="shared" si="1"/>
        <v>0.74008773801022043</v>
      </c>
    </row>
    <row r="28" spans="1:4" x14ac:dyDescent="0.3">
      <c r="A28" t="s">
        <v>72</v>
      </c>
      <c r="B28">
        <v>1321</v>
      </c>
      <c r="C28" s="5">
        <f t="shared" si="0"/>
        <v>1.2251787685144823E-2</v>
      </c>
      <c r="D28" s="6">
        <f t="shared" si="1"/>
        <v>0.75233952569536522</v>
      </c>
    </row>
    <row r="29" spans="1:4" x14ac:dyDescent="0.3">
      <c r="A29" t="s">
        <v>77</v>
      </c>
      <c r="B29">
        <v>1320</v>
      </c>
      <c r="C29" s="5">
        <f t="shared" si="0"/>
        <v>1.2242513054043275E-2</v>
      </c>
      <c r="D29" s="6">
        <f t="shared" si="1"/>
        <v>0.76458203874940844</v>
      </c>
    </row>
    <row r="30" spans="1:4" x14ac:dyDescent="0.3">
      <c r="A30" t="s">
        <v>75</v>
      </c>
      <c r="B30">
        <v>1292</v>
      </c>
      <c r="C30" s="5">
        <f t="shared" si="0"/>
        <v>1.1982823383199934E-2</v>
      </c>
      <c r="D30" s="6">
        <f t="shared" si="1"/>
        <v>0.77656486213260834</v>
      </c>
    </row>
    <row r="31" spans="1:4" x14ac:dyDescent="0.3">
      <c r="A31" t="s">
        <v>70</v>
      </c>
      <c r="B31">
        <v>1177</v>
      </c>
      <c r="C31" s="5">
        <f t="shared" si="0"/>
        <v>1.0916240806521921E-2</v>
      </c>
      <c r="D31" s="6">
        <f t="shared" si="1"/>
        <v>0.78748110293913021</v>
      </c>
    </row>
    <row r="32" spans="1:4" x14ac:dyDescent="0.3">
      <c r="A32" t="s">
        <v>73</v>
      </c>
      <c r="B32">
        <v>1170</v>
      </c>
      <c r="C32" s="5">
        <f t="shared" si="0"/>
        <v>1.0851318388811084E-2</v>
      </c>
      <c r="D32" s="6">
        <f t="shared" si="1"/>
        <v>0.79833242132794124</v>
      </c>
    </row>
    <row r="33" spans="1:4" x14ac:dyDescent="0.3">
      <c r="A33" t="s">
        <v>78</v>
      </c>
      <c r="B33">
        <v>1142</v>
      </c>
      <c r="C33" s="5">
        <f t="shared" si="0"/>
        <v>1.0591628717967743E-2</v>
      </c>
      <c r="D33" s="6">
        <f t="shared" si="1"/>
        <v>0.80892405004590895</v>
      </c>
    </row>
    <row r="34" spans="1:4" x14ac:dyDescent="0.3">
      <c r="A34" t="s">
        <v>71</v>
      </c>
      <c r="B34">
        <v>1140</v>
      </c>
      <c r="C34" s="5">
        <f t="shared" si="0"/>
        <v>1.0573079455764647E-2</v>
      </c>
      <c r="D34" s="6">
        <f t="shared" si="1"/>
        <v>0.81949712950167364</v>
      </c>
    </row>
    <row r="35" spans="1:4" x14ac:dyDescent="0.3">
      <c r="A35" t="s">
        <v>76</v>
      </c>
      <c r="B35">
        <v>1070</v>
      </c>
      <c r="C35" s="5">
        <f t="shared" si="0"/>
        <v>9.9238552786562913E-3</v>
      </c>
      <c r="D35" s="6">
        <f t="shared" si="1"/>
        <v>0.82942098478032988</v>
      </c>
    </row>
    <row r="36" spans="1:4" x14ac:dyDescent="0.3">
      <c r="A36" t="s">
        <v>62</v>
      </c>
      <c r="B36">
        <v>1061</v>
      </c>
      <c r="C36" s="5">
        <f t="shared" si="0"/>
        <v>9.8403835987423607E-3</v>
      </c>
      <c r="D36" s="6">
        <f t="shared" si="1"/>
        <v>0.83926136837907228</v>
      </c>
    </row>
    <row r="37" spans="1:4" x14ac:dyDescent="0.3">
      <c r="A37" t="s">
        <v>80</v>
      </c>
      <c r="B37">
        <v>1020</v>
      </c>
      <c r="C37" s="5">
        <f t="shared" si="0"/>
        <v>9.4601237235788938E-3</v>
      </c>
      <c r="D37" s="6">
        <f t="shared" si="1"/>
        <v>0.84872149210265113</v>
      </c>
    </row>
    <row r="38" spans="1:4" x14ac:dyDescent="0.3">
      <c r="A38" t="s">
        <v>165</v>
      </c>
      <c r="B38">
        <v>1008</v>
      </c>
      <c r="C38" s="5">
        <f t="shared" si="0"/>
        <v>9.3488281503603197E-3</v>
      </c>
      <c r="D38" s="6">
        <f t="shared" si="1"/>
        <v>0.85807032025301144</v>
      </c>
    </row>
    <row r="39" spans="1:4" x14ac:dyDescent="0.3">
      <c r="A39" t="s">
        <v>74</v>
      </c>
      <c r="B39">
        <v>947</v>
      </c>
      <c r="C39" s="5">
        <f t="shared" si="0"/>
        <v>8.7830756531658959E-3</v>
      </c>
      <c r="D39" s="6">
        <f t="shared" si="1"/>
        <v>0.86685339590617738</v>
      </c>
    </row>
    <row r="40" spans="1:4" x14ac:dyDescent="0.3">
      <c r="A40" t="s">
        <v>81</v>
      </c>
      <c r="B40">
        <v>900</v>
      </c>
      <c r="C40" s="5">
        <f t="shared" si="0"/>
        <v>8.347167991393142E-3</v>
      </c>
      <c r="D40" s="6">
        <f t="shared" si="1"/>
        <v>0.8752005638975705</v>
      </c>
    </row>
    <row r="41" spans="1:4" x14ac:dyDescent="0.3">
      <c r="A41" t="s">
        <v>82</v>
      </c>
      <c r="B41">
        <v>851</v>
      </c>
      <c r="C41" s="5">
        <f t="shared" si="0"/>
        <v>7.8927110674172941E-3</v>
      </c>
      <c r="D41" s="6">
        <f t="shared" si="1"/>
        <v>0.8830932749649878</v>
      </c>
    </row>
    <row r="42" spans="1:4" x14ac:dyDescent="0.3">
      <c r="A42" t="s">
        <v>79</v>
      </c>
      <c r="B42">
        <v>834</v>
      </c>
      <c r="C42" s="5">
        <f t="shared" si="0"/>
        <v>7.7350423386909782E-3</v>
      </c>
      <c r="D42" s="6">
        <f t="shared" si="1"/>
        <v>0.89082831730367873</v>
      </c>
    </row>
    <row r="43" spans="1:4" x14ac:dyDescent="0.3">
      <c r="A43" t="s">
        <v>84</v>
      </c>
      <c r="B43">
        <v>669</v>
      </c>
      <c r="C43" s="5">
        <f t="shared" si="0"/>
        <v>6.204728206935569E-3</v>
      </c>
      <c r="D43" s="6">
        <f t="shared" si="1"/>
        <v>0.89703304551061425</v>
      </c>
    </row>
    <row r="44" spans="1:4" x14ac:dyDescent="0.3">
      <c r="A44" t="s">
        <v>99</v>
      </c>
      <c r="B44">
        <v>643</v>
      </c>
      <c r="C44" s="5">
        <f t="shared" si="0"/>
        <v>5.9635877982953224E-3</v>
      </c>
      <c r="D44" s="6">
        <f t="shared" si="1"/>
        <v>0.90299663330890956</v>
      </c>
    </row>
    <row r="45" spans="1:4" x14ac:dyDescent="0.3">
      <c r="A45" t="s">
        <v>86</v>
      </c>
      <c r="B45">
        <v>624</v>
      </c>
      <c r="C45" s="5">
        <f t="shared" si="0"/>
        <v>5.7873698073659116E-3</v>
      </c>
      <c r="D45" s="6">
        <f t="shared" si="1"/>
        <v>0.9087840031162755</v>
      </c>
    </row>
    <row r="46" spans="1:4" x14ac:dyDescent="0.3">
      <c r="A46" t="s">
        <v>83</v>
      </c>
      <c r="B46">
        <v>560</v>
      </c>
      <c r="C46" s="5">
        <f t="shared" si="0"/>
        <v>5.1937934168668444E-3</v>
      </c>
      <c r="D46" s="6">
        <f t="shared" si="1"/>
        <v>0.91397779653314237</v>
      </c>
    </row>
    <row r="47" spans="1:4" x14ac:dyDescent="0.3">
      <c r="A47" t="s">
        <v>87</v>
      </c>
      <c r="B47">
        <v>554</v>
      </c>
      <c r="C47" s="5">
        <f t="shared" si="0"/>
        <v>5.1381456302575564E-3</v>
      </c>
      <c r="D47" s="6">
        <f t="shared" si="1"/>
        <v>0.91911594216339998</v>
      </c>
    </row>
    <row r="48" spans="1:4" x14ac:dyDescent="0.3">
      <c r="A48" t="s">
        <v>91</v>
      </c>
      <c r="B48">
        <v>437</v>
      </c>
      <c r="C48" s="5">
        <f t="shared" si="0"/>
        <v>4.0530137913764482E-3</v>
      </c>
      <c r="D48" s="6">
        <f t="shared" si="1"/>
        <v>0.92316895595477644</v>
      </c>
    </row>
    <row r="49" spans="1:4" x14ac:dyDescent="0.3">
      <c r="A49" t="s">
        <v>92</v>
      </c>
      <c r="B49">
        <v>418</v>
      </c>
      <c r="C49" s="5">
        <f t="shared" si="0"/>
        <v>3.8767958004470374E-3</v>
      </c>
      <c r="D49" s="6">
        <f t="shared" si="1"/>
        <v>0.92704575175522352</v>
      </c>
    </row>
    <row r="50" spans="1:4" x14ac:dyDescent="0.3">
      <c r="A50" t="s">
        <v>98</v>
      </c>
      <c r="B50">
        <v>416</v>
      </c>
      <c r="C50" s="5">
        <f t="shared" si="0"/>
        <v>3.8582465382439412E-3</v>
      </c>
      <c r="D50" s="6">
        <f t="shared" si="1"/>
        <v>0.93090399829346748</v>
      </c>
    </row>
    <row r="51" spans="1:4" x14ac:dyDescent="0.3">
      <c r="A51" t="s">
        <v>90</v>
      </c>
      <c r="B51">
        <v>400</v>
      </c>
      <c r="C51" s="5">
        <f t="shared" si="0"/>
        <v>3.7098524406191744E-3</v>
      </c>
      <c r="D51" s="6">
        <f t="shared" si="1"/>
        <v>0.93461385073408665</v>
      </c>
    </row>
    <row r="52" spans="1:4" x14ac:dyDescent="0.3">
      <c r="A52" t="s">
        <v>97</v>
      </c>
      <c r="B52">
        <v>398</v>
      </c>
      <c r="C52" s="5">
        <f t="shared" si="0"/>
        <v>3.6913031784160783E-3</v>
      </c>
      <c r="D52" s="6">
        <f t="shared" si="1"/>
        <v>0.93830515391250269</v>
      </c>
    </row>
    <row r="53" spans="1:4" x14ac:dyDescent="0.3">
      <c r="A53" t="s">
        <v>88</v>
      </c>
      <c r="B53">
        <v>396</v>
      </c>
      <c r="C53" s="5">
        <f t="shared" si="0"/>
        <v>3.6727539162129826E-3</v>
      </c>
      <c r="D53" s="6">
        <f t="shared" si="1"/>
        <v>0.94197790782871571</v>
      </c>
    </row>
    <row r="54" spans="1:4" x14ac:dyDescent="0.3">
      <c r="A54" t="s">
        <v>105</v>
      </c>
      <c r="B54">
        <v>391</v>
      </c>
      <c r="C54" s="5">
        <f t="shared" si="0"/>
        <v>3.6263807607052429E-3</v>
      </c>
      <c r="D54" s="6">
        <f t="shared" si="1"/>
        <v>0.94560428858942092</v>
      </c>
    </row>
    <row r="55" spans="1:4" x14ac:dyDescent="0.3">
      <c r="A55" t="s">
        <v>93</v>
      </c>
      <c r="B55">
        <v>379</v>
      </c>
      <c r="C55" s="5">
        <f t="shared" si="0"/>
        <v>3.5150851874866675E-3</v>
      </c>
      <c r="D55" s="6">
        <f t="shared" si="1"/>
        <v>0.94911937377690758</v>
      </c>
    </row>
    <row r="56" spans="1:4" x14ac:dyDescent="0.3">
      <c r="A56" t="s">
        <v>95</v>
      </c>
      <c r="B56">
        <v>359</v>
      </c>
      <c r="C56" s="5">
        <f t="shared" si="0"/>
        <v>3.3295925654557089E-3</v>
      </c>
      <c r="D56" s="6">
        <f t="shared" si="1"/>
        <v>0.95244896634236331</v>
      </c>
    </row>
    <row r="57" spans="1:4" x14ac:dyDescent="0.3">
      <c r="A57" t="s">
        <v>100</v>
      </c>
      <c r="B57">
        <v>341</v>
      </c>
      <c r="C57" s="5">
        <f t="shared" si="0"/>
        <v>3.1626492056278464E-3</v>
      </c>
      <c r="D57" s="6">
        <f t="shared" si="1"/>
        <v>0.95561161554799112</v>
      </c>
    </row>
    <row r="58" spans="1:4" x14ac:dyDescent="0.3">
      <c r="A58" t="s">
        <v>96</v>
      </c>
      <c r="B58">
        <v>339</v>
      </c>
      <c r="C58" s="5">
        <f t="shared" si="0"/>
        <v>3.1440999434247502E-3</v>
      </c>
      <c r="D58" s="6">
        <f t="shared" si="1"/>
        <v>0.95875571549141592</v>
      </c>
    </row>
    <row r="59" spans="1:4" x14ac:dyDescent="0.3">
      <c r="A59" t="s">
        <v>102</v>
      </c>
      <c r="B59">
        <v>339</v>
      </c>
      <c r="C59" s="5">
        <f t="shared" si="0"/>
        <v>3.1440999434247502E-3</v>
      </c>
      <c r="D59" s="6">
        <f t="shared" si="1"/>
        <v>0.96189981543484071</v>
      </c>
    </row>
    <row r="60" spans="1:4" x14ac:dyDescent="0.3">
      <c r="A60" t="s">
        <v>103</v>
      </c>
      <c r="B60">
        <v>240</v>
      </c>
      <c r="C60" s="5">
        <f t="shared" si="0"/>
        <v>2.2259114643715045E-3</v>
      </c>
      <c r="D60" s="6">
        <f t="shared" si="1"/>
        <v>0.96412572689921217</v>
      </c>
    </row>
    <row r="61" spans="1:4" x14ac:dyDescent="0.3">
      <c r="A61" t="s">
        <v>104</v>
      </c>
      <c r="B61">
        <v>212</v>
      </c>
      <c r="C61" s="5">
        <f t="shared" si="0"/>
        <v>1.9662217935281622E-3</v>
      </c>
      <c r="D61" s="6">
        <f t="shared" si="1"/>
        <v>0.96609194869274029</v>
      </c>
    </row>
    <row r="62" spans="1:4" x14ac:dyDescent="0.3">
      <c r="A62" t="s">
        <v>101</v>
      </c>
      <c r="B62">
        <v>209</v>
      </c>
      <c r="C62" s="5">
        <f t="shared" si="0"/>
        <v>1.9383979002235187E-3</v>
      </c>
      <c r="D62" s="6">
        <f t="shared" si="1"/>
        <v>0.96803034659296383</v>
      </c>
    </row>
    <row r="63" spans="1:4" x14ac:dyDescent="0.3">
      <c r="A63" t="s">
        <v>94</v>
      </c>
      <c r="B63">
        <v>203</v>
      </c>
      <c r="C63" s="5">
        <f t="shared" si="0"/>
        <v>1.882750113614231E-3</v>
      </c>
      <c r="D63" s="6">
        <f t="shared" si="1"/>
        <v>0.9699130967065781</v>
      </c>
    </row>
    <row r="64" spans="1:4" x14ac:dyDescent="0.3">
      <c r="A64" t="s">
        <v>89</v>
      </c>
      <c r="B64">
        <v>196</v>
      </c>
      <c r="C64" s="5">
        <f t="shared" si="0"/>
        <v>1.8178276959033954E-3</v>
      </c>
      <c r="D64" s="6">
        <f t="shared" si="1"/>
        <v>0.97173092440248154</v>
      </c>
    </row>
    <row r="65" spans="1:4" x14ac:dyDescent="0.3">
      <c r="A65" t="s">
        <v>108</v>
      </c>
      <c r="B65">
        <v>182</v>
      </c>
      <c r="C65" s="5">
        <f t="shared" si="0"/>
        <v>1.6879828604817243E-3</v>
      </c>
      <c r="D65" s="6">
        <f t="shared" si="1"/>
        <v>0.97341890726296332</v>
      </c>
    </row>
    <row r="66" spans="1:4" x14ac:dyDescent="0.3">
      <c r="A66" t="s">
        <v>107</v>
      </c>
      <c r="B66">
        <v>169</v>
      </c>
      <c r="C66" s="5">
        <f t="shared" si="0"/>
        <v>1.5674126561616012E-3</v>
      </c>
      <c r="D66" s="6">
        <f t="shared" si="1"/>
        <v>0.97498631991912488</v>
      </c>
    </row>
    <row r="67" spans="1:4" x14ac:dyDescent="0.3">
      <c r="A67" t="s">
        <v>166</v>
      </c>
      <c r="B67">
        <v>165</v>
      </c>
      <c r="C67" s="5">
        <f t="shared" si="0"/>
        <v>1.5303141317554094E-3</v>
      </c>
      <c r="D67" s="6">
        <f t="shared" si="1"/>
        <v>0.97651663405088029</v>
      </c>
    </row>
    <row r="68" spans="1:4" x14ac:dyDescent="0.3">
      <c r="A68" t="s">
        <v>167</v>
      </c>
      <c r="B68">
        <v>141</v>
      </c>
      <c r="C68" s="5">
        <f t="shared" si="0"/>
        <v>1.3077229853182589E-3</v>
      </c>
      <c r="D68" s="6">
        <f t="shared" si="1"/>
        <v>0.97782435703619852</v>
      </c>
    </row>
    <row r="69" spans="1:4" x14ac:dyDescent="0.3">
      <c r="A69" t="s">
        <v>106</v>
      </c>
      <c r="B69">
        <v>133</v>
      </c>
      <c r="C69" s="5">
        <f t="shared" si="0"/>
        <v>1.2335259365058755E-3</v>
      </c>
      <c r="D69" s="6">
        <f t="shared" si="1"/>
        <v>0.97905788297270435</v>
      </c>
    </row>
    <row r="70" spans="1:4" x14ac:dyDescent="0.3">
      <c r="A70" t="s">
        <v>110</v>
      </c>
      <c r="B70">
        <v>133</v>
      </c>
      <c r="C70" s="5">
        <f t="shared" ref="C70:C133" si="2">+B70/$B$4</f>
        <v>1.2335259365058755E-3</v>
      </c>
      <c r="D70" s="6">
        <f t="shared" si="1"/>
        <v>0.98029140890921018</v>
      </c>
    </row>
    <row r="71" spans="1:4" x14ac:dyDescent="0.3">
      <c r="A71" t="s">
        <v>109</v>
      </c>
      <c r="B71">
        <v>132</v>
      </c>
      <c r="C71" s="5">
        <f t="shared" si="2"/>
        <v>1.2242513054043275E-3</v>
      </c>
      <c r="D71" s="6">
        <f t="shared" ref="D71:D134" si="3">+D70+C71</f>
        <v>0.98151566021461456</v>
      </c>
    </row>
    <row r="72" spans="1:4" x14ac:dyDescent="0.3">
      <c r="A72" t="s">
        <v>113</v>
      </c>
      <c r="B72">
        <v>132</v>
      </c>
      <c r="C72" s="5">
        <f t="shared" si="2"/>
        <v>1.2242513054043275E-3</v>
      </c>
      <c r="D72" s="6">
        <f t="shared" si="3"/>
        <v>0.98273991152001894</v>
      </c>
    </row>
    <row r="73" spans="1:4" x14ac:dyDescent="0.3">
      <c r="A73" t="s">
        <v>111</v>
      </c>
      <c r="B73">
        <v>118</v>
      </c>
      <c r="C73" s="5">
        <f t="shared" si="2"/>
        <v>1.0944064699826563E-3</v>
      </c>
      <c r="D73" s="6">
        <f t="shared" si="3"/>
        <v>0.98383431799000165</v>
      </c>
    </row>
    <row r="74" spans="1:4" x14ac:dyDescent="0.3">
      <c r="A74" t="s">
        <v>152</v>
      </c>
      <c r="B74">
        <v>113</v>
      </c>
      <c r="C74" s="5">
        <f t="shared" si="2"/>
        <v>1.0480333144749167E-3</v>
      </c>
      <c r="D74" s="6">
        <f t="shared" si="3"/>
        <v>0.98488235130447654</v>
      </c>
    </row>
    <row r="75" spans="1:4" x14ac:dyDescent="0.3">
      <c r="A75" t="s">
        <v>163</v>
      </c>
      <c r="B75">
        <v>98</v>
      </c>
      <c r="C75" s="5">
        <f t="shared" si="2"/>
        <v>9.089138479516977E-4</v>
      </c>
      <c r="D75" s="6">
        <f t="shared" si="3"/>
        <v>0.98579126515242821</v>
      </c>
    </row>
    <row r="76" spans="1:4" x14ac:dyDescent="0.3">
      <c r="A76" t="s">
        <v>174</v>
      </c>
      <c r="B76">
        <v>93</v>
      </c>
      <c r="C76" s="5">
        <f t="shared" si="2"/>
        <v>8.6254069244395804E-4</v>
      </c>
      <c r="D76" s="6">
        <f t="shared" si="3"/>
        <v>0.98665380584487217</v>
      </c>
    </row>
    <row r="77" spans="1:4" x14ac:dyDescent="0.3">
      <c r="A77" t="s">
        <v>168</v>
      </c>
      <c r="B77">
        <v>93</v>
      </c>
      <c r="C77" s="5">
        <f t="shared" si="2"/>
        <v>8.6254069244395804E-4</v>
      </c>
      <c r="D77" s="6">
        <f t="shared" si="3"/>
        <v>0.98751634653731613</v>
      </c>
    </row>
    <row r="78" spans="1:4" x14ac:dyDescent="0.3">
      <c r="A78" t="s">
        <v>114</v>
      </c>
      <c r="B78">
        <v>90</v>
      </c>
      <c r="C78" s="5">
        <f t="shared" si="2"/>
        <v>8.3471679913931418E-4</v>
      </c>
      <c r="D78" s="6">
        <f t="shared" si="3"/>
        <v>0.98835106333645539</v>
      </c>
    </row>
    <row r="79" spans="1:4" x14ac:dyDescent="0.3">
      <c r="A79" t="s">
        <v>122</v>
      </c>
      <c r="B79">
        <v>68</v>
      </c>
      <c r="C79" s="5">
        <f t="shared" si="2"/>
        <v>6.3067491490525964E-4</v>
      </c>
      <c r="D79" s="6">
        <f t="shared" si="3"/>
        <v>0.9889817382513606</v>
      </c>
    </row>
    <row r="80" spans="1:4" x14ac:dyDescent="0.3">
      <c r="A80" t="s">
        <v>112</v>
      </c>
      <c r="B80">
        <v>66</v>
      </c>
      <c r="C80" s="5">
        <f t="shared" si="2"/>
        <v>6.1212565270216373E-4</v>
      </c>
      <c r="D80" s="6">
        <f t="shared" si="3"/>
        <v>0.98959386390406279</v>
      </c>
    </row>
    <row r="81" spans="1:4" x14ac:dyDescent="0.3">
      <c r="A81" t="s">
        <v>117</v>
      </c>
      <c r="B81">
        <v>61</v>
      </c>
      <c r="C81" s="5">
        <f t="shared" si="2"/>
        <v>5.6575249719442407E-4</v>
      </c>
      <c r="D81" s="6">
        <f t="shared" si="3"/>
        <v>0.99015961640125716</v>
      </c>
    </row>
    <row r="82" spans="1:4" x14ac:dyDescent="0.3">
      <c r="A82" t="s">
        <v>115</v>
      </c>
      <c r="B82">
        <v>57</v>
      </c>
      <c r="C82" s="9">
        <f t="shared" si="2"/>
        <v>5.2865397278823237E-4</v>
      </c>
      <c r="D82" s="6">
        <f t="shared" si="3"/>
        <v>0.99068827037404539</v>
      </c>
    </row>
    <row r="83" spans="1:4" x14ac:dyDescent="0.3">
      <c r="A83" t="s">
        <v>121</v>
      </c>
      <c r="B83">
        <v>56</v>
      </c>
      <c r="C83" s="9">
        <f t="shared" si="2"/>
        <v>5.1937934168668441E-4</v>
      </c>
      <c r="D83" s="6">
        <f t="shared" si="3"/>
        <v>0.99120764971573205</v>
      </c>
    </row>
    <row r="84" spans="1:4" x14ac:dyDescent="0.3">
      <c r="A84" t="s">
        <v>127</v>
      </c>
      <c r="B84">
        <v>56</v>
      </c>
      <c r="C84" s="9">
        <f t="shared" si="2"/>
        <v>5.1937934168668441E-4</v>
      </c>
      <c r="D84" s="6">
        <f t="shared" si="3"/>
        <v>0.99172702905741872</v>
      </c>
    </row>
    <row r="85" spans="1:4" x14ac:dyDescent="0.3">
      <c r="A85" t="s">
        <v>169</v>
      </c>
      <c r="B85">
        <v>51</v>
      </c>
      <c r="C85" s="9">
        <f t="shared" si="2"/>
        <v>4.7300618617894476E-4</v>
      </c>
      <c r="D85" s="6">
        <f t="shared" si="3"/>
        <v>0.99220003524359768</v>
      </c>
    </row>
    <row r="86" spans="1:4" x14ac:dyDescent="0.3">
      <c r="A86" t="s">
        <v>125</v>
      </c>
      <c r="B86">
        <v>50</v>
      </c>
      <c r="C86" s="9">
        <f t="shared" si="2"/>
        <v>4.637315550773968E-4</v>
      </c>
      <c r="D86" s="6">
        <f t="shared" si="3"/>
        <v>0.99266376679867507</v>
      </c>
    </row>
    <row r="87" spans="1:4" x14ac:dyDescent="0.3">
      <c r="A87" t="s">
        <v>124</v>
      </c>
      <c r="B87">
        <v>49</v>
      </c>
      <c r="C87" s="9">
        <f t="shared" si="2"/>
        <v>4.5445692397584885E-4</v>
      </c>
      <c r="D87" s="6">
        <f t="shared" si="3"/>
        <v>0.99311822372265091</v>
      </c>
    </row>
    <row r="88" spans="1:4" x14ac:dyDescent="0.3">
      <c r="A88" t="s">
        <v>119</v>
      </c>
      <c r="B88">
        <v>47</v>
      </c>
      <c r="C88" s="9">
        <f t="shared" si="2"/>
        <v>4.35907661772753E-4</v>
      </c>
      <c r="D88" s="6">
        <f t="shared" si="3"/>
        <v>0.99355413138442361</v>
      </c>
    </row>
    <row r="89" spans="1:4" x14ac:dyDescent="0.3">
      <c r="A89" t="s">
        <v>116</v>
      </c>
      <c r="B89">
        <v>43</v>
      </c>
      <c r="C89" s="9">
        <f t="shared" si="2"/>
        <v>3.9880913736656124E-4</v>
      </c>
      <c r="D89" s="6">
        <f t="shared" si="3"/>
        <v>0.99395294052179017</v>
      </c>
    </row>
    <row r="90" spans="1:4" x14ac:dyDescent="0.3">
      <c r="A90" t="s">
        <v>126</v>
      </c>
      <c r="B90">
        <v>38</v>
      </c>
      <c r="C90" s="9">
        <f t="shared" si="2"/>
        <v>3.5243598185882158E-4</v>
      </c>
      <c r="D90" s="6">
        <f t="shared" si="3"/>
        <v>0.99430537650364903</v>
      </c>
    </row>
    <row r="91" spans="1:4" x14ac:dyDescent="0.3">
      <c r="A91" t="s">
        <v>120</v>
      </c>
      <c r="B91">
        <v>33</v>
      </c>
      <c r="C91" s="9">
        <f t="shared" si="2"/>
        <v>3.0606282635108187E-4</v>
      </c>
      <c r="D91" s="6">
        <f t="shared" si="3"/>
        <v>0.99461143933000007</v>
      </c>
    </row>
    <row r="92" spans="1:4" x14ac:dyDescent="0.3">
      <c r="A92" t="s">
        <v>143</v>
      </c>
      <c r="B92">
        <v>30</v>
      </c>
      <c r="C92" s="9">
        <f t="shared" si="2"/>
        <v>2.7823893304643806E-4</v>
      </c>
      <c r="D92" s="6">
        <f t="shared" si="3"/>
        <v>0.99488967826304653</v>
      </c>
    </row>
    <row r="93" spans="1:4" x14ac:dyDescent="0.3">
      <c r="A93" t="s">
        <v>129</v>
      </c>
      <c r="B93">
        <v>30</v>
      </c>
      <c r="C93" s="9">
        <f t="shared" si="2"/>
        <v>2.7823893304643806E-4</v>
      </c>
      <c r="D93" s="6">
        <f t="shared" si="3"/>
        <v>0.99516791719609299</v>
      </c>
    </row>
    <row r="94" spans="1:4" x14ac:dyDescent="0.3">
      <c r="A94" t="s">
        <v>171</v>
      </c>
      <c r="B94">
        <v>28</v>
      </c>
      <c r="C94" s="9">
        <f t="shared" si="2"/>
        <v>2.5968967084334221E-4</v>
      </c>
      <c r="D94" s="6">
        <f t="shared" si="3"/>
        <v>0.99542760686693632</v>
      </c>
    </row>
    <row r="95" spans="1:4" x14ac:dyDescent="0.3">
      <c r="A95" t="s">
        <v>140</v>
      </c>
      <c r="B95">
        <v>28</v>
      </c>
      <c r="C95" s="9">
        <f t="shared" si="2"/>
        <v>2.5968967084334221E-4</v>
      </c>
      <c r="D95" s="6">
        <f t="shared" si="3"/>
        <v>0.99568729653777965</v>
      </c>
    </row>
    <row r="96" spans="1:4" x14ac:dyDescent="0.3">
      <c r="A96" t="s">
        <v>156</v>
      </c>
      <c r="B96">
        <v>26</v>
      </c>
      <c r="C96" s="9">
        <f t="shared" si="2"/>
        <v>2.4114040864024633E-4</v>
      </c>
      <c r="D96" s="6">
        <f t="shared" si="3"/>
        <v>0.99592843694641986</v>
      </c>
    </row>
    <row r="97" spans="1:4" x14ac:dyDescent="0.3">
      <c r="A97" t="s">
        <v>136</v>
      </c>
      <c r="B97">
        <v>26</v>
      </c>
      <c r="C97" s="9">
        <f t="shared" si="2"/>
        <v>2.4114040864024633E-4</v>
      </c>
      <c r="D97" s="6">
        <f t="shared" si="3"/>
        <v>0.99616957735506007</v>
      </c>
    </row>
    <row r="98" spans="1:4" x14ac:dyDescent="0.3">
      <c r="A98" t="s">
        <v>139</v>
      </c>
      <c r="B98">
        <v>24</v>
      </c>
      <c r="C98" s="9">
        <f t="shared" si="2"/>
        <v>2.2259114643715048E-4</v>
      </c>
      <c r="D98" s="6">
        <f t="shared" si="3"/>
        <v>0.99639216850149726</v>
      </c>
    </row>
    <row r="99" spans="1:4" x14ac:dyDescent="0.3">
      <c r="A99" t="s">
        <v>128</v>
      </c>
      <c r="B99">
        <v>24</v>
      </c>
      <c r="C99" s="9">
        <f t="shared" si="2"/>
        <v>2.2259114643715048E-4</v>
      </c>
      <c r="D99" s="6">
        <f t="shared" si="3"/>
        <v>0.99661475964793445</v>
      </c>
    </row>
    <row r="100" spans="1:4" x14ac:dyDescent="0.3">
      <c r="A100" t="s">
        <v>135</v>
      </c>
      <c r="B100">
        <v>23</v>
      </c>
      <c r="C100" s="9">
        <f t="shared" si="2"/>
        <v>2.1331651533560252E-4</v>
      </c>
      <c r="D100" s="6">
        <f t="shared" si="3"/>
        <v>0.99682807616327007</v>
      </c>
    </row>
    <row r="101" spans="1:4" x14ac:dyDescent="0.3">
      <c r="A101" t="s">
        <v>118</v>
      </c>
      <c r="B101">
        <v>23</v>
      </c>
      <c r="C101" s="9">
        <f t="shared" si="2"/>
        <v>2.1331651533560252E-4</v>
      </c>
      <c r="D101" s="6">
        <f t="shared" si="3"/>
        <v>0.9970413926786057</v>
      </c>
    </row>
    <row r="102" spans="1:4" x14ac:dyDescent="0.3">
      <c r="A102" t="s">
        <v>192</v>
      </c>
      <c r="B102">
        <v>21</v>
      </c>
      <c r="C102" s="9">
        <f t="shared" si="2"/>
        <v>1.9476725313250664E-4</v>
      </c>
      <c r="D102" s="6">
        <f t="shared" si="3"/>
        <v>0.9972361599317382</v>
      </c>
    </row>
    <row r="103" spans="1:4" x14ac:dyDescent="0.3">
      <c r="A103" t="s">
        <v>131</v>
      </c>
      <c r="B103">
        <v>21</v>
      </c>
      <c r="C103" s="9">
        <f t="shared" si="2"/>
        <v>1.9476725313250664E-4</v>
      </c>
      <c r="D103" s="6">
        <f t="shared" si="3"/>
        <v>0.9974309271848707</v>
      </c>
    </row>
    <row r="104" spans="1:4" x14ac:dyDescent="0.3">
      <c r="A104" t="s">
        <v>170</v>
      </c>
      <c r="B104">
        <v>20</v>
      </c>
      <c r="C104" s="9">
        <f t="shared" si="2"/>
        <v>1.8549262203095872E-4</v>
      </c>
      <c r="D104" s="6">
        <f t="shared" si="3"/>
        <v>0.99761641980690163</v>
      </c>
    </row>
    <row r="105" spans="1:4" x14ac:dyDescent="0.3">
      <c r="A105" t="s">
        <v>138</v>
      </c>
      <c r="B105">
        <v>19</v>
      </c>
      <c r="C105" s="9">
        <f t="shared" si="2"/>
        <v>1.7621799092941079E-4</v>
      </c>
      <c r="D105" s="6">
        <f t="shared" si="3"/>
        <v>0.99779263779783101</v>
      </c>
    </row>
    <row r="106" spans="1:4" x14ac:dyDescent="0.3">
      <c r="A106" t="s">
        <v>132</v>
      </c>
      <c r="B106">
        <v>17</v>
      </c>
      <c r="C106" s="9">
        <f t="shared" si="2"/>
        <v>1.5766872872631491E-4</v>
      </c>
      <c r="D106" s="6">
        <f t="shared" si="3"/>
        <v>0.99795030652655736</v>
      </c>
    </row>
    <row r="107" spans="1:4" x14ac:dyDescent="0.3">
      <c r="A107" t="s">
        <v>123</v>
      </c>
      <c r="B107">
        <v>17</v>
      </c>
      <c r="C107" s="9">
        <f t="shared" si="2"/>
        <v>1.5766872872631491E-4</v>
      </c>
      <c r="D107" s="6">
        <f t="shared" si="3"/>
        <v>0.99810797525528372</v>
      </c>
    </row>
    <row r="108" spans="1:4" x14ac:dyDescent="0.3">
      <c r="A108" t="s">
        <v>172</v>
      </c>
      <c r="B108">
        <v>17</v>
      </c>
      <c r="C108" s="9">
        <f t="shared" si="2"/>
        <v>1.5766872872631491E-4</v>
      </c>
      <c r="D108" s="6">
        <f t="shared" si="3"/>
        <v>0.99826564398401008</v>
      </c>
    </row>
    <row r="109" spans="1:4" x14ac:dyDescent="0.3">
      <c r="A109" t="s">
        <v>133</v>
      </c>
      <c r="B109">
        <v>16</v>
      </c>
      <c r="C109" s="9">
        <f t="shared" si="2"/>
        <v>1.4839409762476698E-4</v>
      </c>
      <c r="D109" s="6">
        <f t="shared" si="3"/>
        <v>0.99841403808163487</v>
      </c>
    </row>
    <row r="110" spans="1:4" x14ac:dyDescent="0.3">
      <c r="A110" t="s">
        <v>141</v>
      </c>
      <c r="B110">
        <v>16</v>
      </c>
      <c r="C110" s="9">
        <f t="shared" si="2"/>
        <v>1.4839409762476698E-4</v>
      </c>
      <c r="D110" s="6">
        <f t="shared" si="3"/>
        <v>0.99856243217925966</v>
      </c>
    </row>
    <row r="111" spans="1:4" x14ac:dyDescent="0.3">
      <c r="A111" t="s">
        <v>64</v>
      </c>
      <c r="B111">
        <v>15</v>
      </c>
      <c r="C111" s="9">
        <f t="shared" si="2"/>
        <v>1.3911946652321903E-4</v>
      </c>
      <c r="D111" s="6">
        <f t="shared" si="3"/>
        <v>0.99870155164578289</v>
      </c>
    </row>
    <row r="112" spans="1:4" x14ac:dyDescent="0.3">
      <c r="A112" t="s">
        <v>142</v>
      </c>
      <c r="B112">
        <v>14</v>
      </c>
      <c r="C112" s="9">
        <f t="shared" si="2"/>
        <v>1.298448354216711E-4</v>
      </c>
      <c r="D112" s="6">
        <f t="shared" si="3"/>
        <v>0.99883139648120456</v>
      </c>
    </row>
    <row r="113" spans="1:4" x14ac:dyDescent="0.3">
      <c r="A113" t="s">
        <v>145</v>
      </c>
      <c r="B113">
        <v>13</v>
      </c>
      <c r="C113" s="9">
        <f t="shared" si="2"/>
        <v>1.2057020432012316E-4</v>
      </c>
      <c r="D113" s="6">
        <f t="shared" si="3"/>
        <v>0.99895196668552466</v>
      </c>
    </row>
    <row r="114" spans="1:4" x14ac:dyDescent="0.3">
      <c r="A114" t="s">
        <v>130</v>
      </c>
      <c r="B114">
        <v>12</v>
      </c>
      <c r="C114" s="9">
        <f t="shared" si="2"/>
        <v>1.1129557321857524E-4</v>
      </c>
      <c r="D114" s="6">
        <f t="shared" si="3"/>
        <v>0.9990632622587432</v>
      </c>
    </row>
    <row r="115" spans="1:4" x14ac:dyDescent="0.3">
      <c r="A115" t="s">
        <v>146</v>
      </c>
      <c r="B115">
        <v>10</v>
      </c>
      <c r="C115" s="9">
        <f t="shared" si="2"/>
        <v>9.2746311015479358E-5</v>
      </c>
      <c r="D115" s="6">
        <f t="shared" si="3"/>
        <v>0.99915600856975872</v>
      </c>
    </row>
    <row r="116" spans="1:4" x14ac:dyDescent="0.3">
      <c r="A116" t="s">
        <v>149</v>
      </c>
      <c r="B116">
        <v>8</v>
      </c>
      <c r="C116" s="9">
        <f t="shared" si="2"/>
        <v>7.4197048812383492E-5</v>
      </c>
      <c r="D116" s="6">
        <f t="shared" si="3"/>
        <v>0.99923020561857112</v>
      </c>
    </row>
    <row r="117" spans="1:4" x14ac:dyDescent="0.3">
      <c r="A117" t="s">
        <v>134</v>
      </c>
      <c r="B117">
        <v>8</v>
      </c>
      <c r="C117" s="9">
        <f t="shared" si="2"/>
        <v>7.4197048812383492E-5</v>
      </c>
      <c r="D117" s="6">
        <f t="shared" si="3"/>
        <v>0.99930440266738352</v>
      </c>
    </row>
    <row r="118" spans="1:4" x14ac:dyDescent="0.3">
      <c r="A118" t="s">
        <v>137</v>
      </c>
      <c r="B118">
        <v>8</v>
      </c>
      <c r="C118" s="9">
        <f t="shared" si="2"/>
        <v>7.4197048812383492E-5</v>
      </c>
      <c r="D118" s="6">
        <f t="shared" si="3"/>
        <v>0.99937859971619591</v>
      </c>
    </row>
    <row r="119" spans="1:4" x14ac:dyDescent="0.3">
      <c r="A119" t="s">
        <v>144</v>
      </c>
      <c r="B119">
        <v>7</v>
      </c>
      <c r="C119" s="16">
        <f t="shared" si="2"/>
        <v>6.4922417710835552E-5</v>
      </c>
      <c r="D119" s="10">
        <f t="shared" si="3"/>
        <v>0.99944352213390675</v>
      </c>
    </row>
    <row r="120" spans="1:4" x14ac:dyDescent="0.3">
      <c r="A120" t="s">
        <v>148</v>
      </c>
      <c r="B120">
        <v>7</v>
      </c>
      <c r="C120" s="16">
        <f t="shared" si="2"/>
        <v>6.4922417710835552E-5</v>
      </c>
      <c r="D120" s="10">
        <f t="shared" si="3"/>
        <v>0.99950844455161758</v>
      </c>
    </row>
    <row r="121" spans="1:4" x14ac:dyDescent="0.3">
      <c r="A121" t="s">
        <v>193</v>
      </c>
      <c r="B121">
        <v>6</v>
      </c>
      <c r="C121" s="16">
        <f t="shared" si="2"/>
        <v>5.5647786609287619E-5</v>
      </c>
      <c r="D121" s="10">
        <f t="shared" si="3"/>
        <v>0.99956409233822685</v>
      </c>
    </row>
    <row r="122" spans="1:4" x14ac:dyDescent="0.3">
      <c r="A122" t="s">
        <v>150</v>
      </c>
      <c r="B122">
        <v>6</v>
      </c>
      <c r="C122" s="16">
        <f t="shared" si="2"/>
        <v>5.5647786609287619E-5</v>
      </c>
      <c r="D122" s="10">
        <f t="shared" si="3"/>
        <v>0.99961974012483612</v>
      </c>
    </row>
    <row r="123" spans="1:4" x14ac:dyDescent="0.3">
      <c r="A123" t="s">
        <v>147</v>
      </c>
      <c r="B123">
        <v>5</v>
      </c>
      <c r="C123" s="16">
        <f t="shared" si="2"/>
        <v>4.6373155507739679E-5</v>
      </c>
      <c r="D123" s="10">
        <f>+D122+C123</f>
        <v>0.99966611328034383</v>
      </c>
    </row>
    <row r="124" spans="1:4" x14ac:dyDescent="0.3">
      <c r="A124" t="s">
        <v>175</v>
      </c>
      <c r="B124">
        <v>5</v>
      </c>
      <c r="C124" s="16">
        <f t="shared" si="2"/>
        <v>4.6373155507739679E-5</v>
      </c>
      <c r="D124" s="10">
        <f t="shared" si="3"/>
        <v>0.99971248643585153</v>
      </c>
    </row>
    <row r="125" spans="1:4" x14ac:dyDescent="0.3">
      <c r="A125" t="s">
        <v>164</v>
      </c>
      <c r="B125">
        <v>4</v>
      </c>
      <c r="C125" s="16">
        <f t="shared" si="2"/>
        <v>3.7098524406191746E-5</v>
      </c>
      <c r="D125" s="10">
        <f t="shared" si="3"/>
        <v>0.99974958496025768</v>
      </c>
    </row>
    <row r="126" spans="1:4" x14ac:dyDescent="0.3">
      <c r="A126" t="s">
        <v>178</v>
      </c>
      <c r="B126">
        <v>3</v>
      </c>
      <c r="C126" s="16">
        <f t="shared" si="2"/>
        <v>2.7823893304643809E-5</v>
      </c>
      <c r="D126" s="10">
        <f t="shared" si="3"/>
        <v>0.99977740885356237</v>
      </c>
    </row>
    <row r="127" spans="1:4" x14ac:dyDescent="0.3">
      <c r="A127" t="s">
        <v>177</v>
      </c>
      <c r="B127">
        <v>3</v>
      </c>
      <c r="C127" s="16">
        <f t="shared" si="2"/>
        <v>2.7823893304643809E-5</v>
      </c>
      <c r="D127" s="10">
        <f t="shared" si="3"/>
        <v>0.99980523274686706</v>
      </c>
    </row>
    <row r="128" spans="1:4" x14ac:dyDescent="0.3">
      <c r="A128" t="s">
        <v>159</v>
      </c>
      <c r="B128">
        <v>3</v>
      </c>
      <c r="C128" s="16">
        <f t="shared" si="2"/>
        <v>2.7823893304643809E-5</v>
      </c>
      <c r="D128" s="10">
        <f t="shared" si="3"/>
        <v>0.99983305664017175</v>
      </c>
    </row>
    <row r="129" spans="1:4" x14ac:dyDescent="0.3">
      <c r="A129" t="s">
        <v>194</v>
      </c>
      <c r="B129">
        <v>3</v>
      </c>
      <c r="C129" s="16">
        <f t="shared" si="2"/>
        <v>2.7823893304643809E-5</v>
      </c>
      <c r="D129" s="10">
        <f t="shared" si="3"/>
        <v>0.99986088053347644</v>
      </c>
    </row>
    <row r="130" spans="1:4" x14ac:dyDescent="0.3">
      <c r="A130" t="s">
        <v>151</v>
      </c>
      <c r="B130">
        <v>3</v>
      </c>
      <c r="C130" s="16">
        <f t="shared" si="2"/>
        <v>2.7823893304643809E-5</v>
      </c>
      <c r="D130" s="10">
        <f t="shared" si="3"/>
        <v>0.99988870442678113</v>
      </c>
    </row>
    <row r="131" spans="1:4" x14ac:dyDescent="0.3">
      <c r="A131" t="s">
        <v>162</v>
      </c>
      <c r="B131">
        <v>2</v>
      </c>
      <c r="C131" s="16">
        <f t="shared" si="2"/>
        <v>1.8549262203095873E-5</v>
      </c>
      <c r="D131" s="10">
        <f t="shared" si="3"/>
        <v>0.99990725368898425</v>
      </c>
    </row>
    <row r="132" spans="1:4" x14ac:dyDescent="0.3">
      <c r="A132" t="s">
        <v>195</v>
      </c>
      <c r="B132">
        <v>2</v>
      </c>
      <c r="C132" s="16">
        <f t="shared" si="2"/>
        <v>1.8549262203095873E-5</v>
      </c>
      <c r="D132" s="10">
        <f t="shared" si="3"/>
        <v>0.99992580295118738</v>
      </c>
    </row>
    <row r="133" spans="1:4" x14ac:dyDescent="0.3">
      <c r="A133" t="s">
        <v>176</v>
      </c>
      <c r="B133">
        <v>2</v>
      </c>
      <c r="C133" s="16">
        <f t="shared" si="2"/>
        <v>1.8549262203095873E-5</v>
      </c>
      <c r="D133" s="10">
        <f t="shared" si="3"/>
        <v>0.99994435221339051</v>
      </c>
    </row>
    <row r="134" spans="1:4" x14ac:dyDescent="0.3">
      <c r="A134" t="s">
        <v>173</v>
      </c>
      <c r="B134">
        <v>1</v>
      </c>
      <c r="C134" s="16">
        <f t="shared" ref="C134:C139" si="4">+B134/$B$4</f>
        <v>9.2746311015479365E-6</v>
      </c>
      <c r="D134" s="17">
        <f t="shared" si="3"/>
        <v>0.99995362684449207</v>
      </c>
    </row>
    <row r="135" spans="1:4" x14ac:dyDescent="0.3">
      <c r="A135" t="s">
        <v>196</v>
      </c>
      <c r="B135">
        <v>1</v>
      </c>
      <c r="C135" s="16">
        <f t="shared" si="4"/>
        <v>9.2746311015479365E-6</v>
      </c>
      <c r="D135" s="17">
        <f t="shared" ref="D135:D139" si="5">+D134+C135</f>
        <v>0.99996290147559364</v>
      </c>
    </row>
    <row r="136" spans="1:4" x14ac:dyDescent="0.3">
      <c r="A136" t="s">
        <v>197</v>
      </c>
      <c r="B136">
        <v>1</v>
      </c>
      <c r="C136" s="16">
        <f t="shared" si="4"/>
        <v>9.2746311015479365E-6</v>
      </c>
      <c r="D136" s="17">
        <f t="shared" si="5"/>
        <v>0.9999721761066952</v>
      </c>
    </row>
    <row r="137" spans="1:4" x14ac:dyDescent="0.3">
      <c r="A137" t="s">
        <v>198</v>
      </c>
      <c r="B137">
        <v>1</v>
      </c>
      <c r="C137" s="16">
        <f t="shared" si="4"/>
        <v>9.2746311015479365E-6</v>
      </c>
      <c r="D137" s="17">
        <f t="shared" si="5"/>
        <v>0.99998145073779676</v>
      </c>
    </row>
    <row r="138" spans="1:4" x14ac:dyDescent="0.3">
      <c r="A138" t="s">
        <v>199</v>
      </c>
      <c r="B138">
        <v>1</v>
      </c>
      <c r="C138" s="16">
        <f t="shared" si="4"/>
        <v>9.2746311015479365E-6</v>
      </c>
      <c r="D138" s="17">
        <f t="shared" si="5"/>
        <v>0.99999072536889833</v>
      </c>
    </row>
    <row r="139" spans="1:4" x14ac:dyDescent="0.3">
      <c r="A139" t="s">
        <v>200</v>
      </c>
      <c r="B139">
        <v>1</v>
      </c>
      <c r="C139" s="16">
        <f t="shared" si="4"/>
        <v>9.2746311015479365E-6</v>
      </c>
      <c r="D139" s="7">
        <f t="shared" si="5"/>
        <v>0.99999999999999989</v>
      </c>
    </row>
    <row r="140" spans="1:4" x14ac:dyDescent="0.3">
      <c r="B140" s="1"/>
      <c r="C140" s="16"/>
      <c r="D140" s="17"/>
    </row>
    <row r="141" spans="1:4" x14ac:dyDescent="0.3">
      <c r="B141" s="1"/>
      <c r="C141" s="16"/>
      <c r="D141" s="17"/>
    </row>
    <row r="142" spans="1:4" x14ac:dyDescent="0.3">
      <c r="B142" s="1"/>
      <c r="C142" s="16"/>
      <c r="D142" s="17"/>
    </row>
    <row r="143" spans="1:4" x14ac:dyDescent="0.3">
      <c r="B143" s="1"/>
      <c r="C143" s="16"/>
      <c r="D143" s="17"/>
    </row>
    <row r="144" spans="1:4" x14ac:dyDescent="0.3">
      <c r="B144" s="1"/>
      <c r="C144" s="16"/>
      <c r="D144" s="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B2EF274B6CCF47BE56BA7C4AAC7797" ma:contentTypeVersion="16" ma:contentTypeDescription="Create a new document." ma:contentTypeScope="" ma:versionID="3ef3d034b5be4cf2ca05453df6ae6ca4">
  <xsd:schema xmlns:xsd="http://www.w3.org/2001/XMLSchema" xmlns:xs="http://www.w3.org/2001/XMLSchema" xmlns:p="http://schemas.microsoft.com/office/2006/metadata/properties" xmlns:ns2="766965cb-9c19-44aa-9603-dd4a3561bcda" xmlns:ns3="5a8f3f4c-e52b-4364-a24c-60c7ffce0de1" targetNamespace="http://schemas.microsoft.com/office/2006/metadata/properties" ma:root="true" ma:fieldsID="0cfb960117fdc16290d791ddd0a8a00b" ns2:_="" ns3:_="">
    <xsd:import namespace="766965cb-9c19-44aa-9603-dd4a3561bcda"/>
    <xsd:import namespace="5a8f3f4c-e52b-4364-a24c-60c7ffce0d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965cb-9c19-44aa-9603-dd4a3561b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ba3e9f-8df6-422f-9baf-9b8ed6b673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8f3f4c-e52b-4364-a24c-60c7ffce0de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355d5a8-48ff-4bc8-9f98-daf68cb03a84}" ma:internalName="TaxCatchAll" ma:showField="CatchAllData" ma:web="5a8f3f4c-e52b-4364-a24c-60c7ffce0d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6965cb-9c19-44aa-9603-dd4a3561bcda">
      <Terms xmlns="http://schemas.microsoft.com/office/infopath/2007/PartnerControls"/>
    </lcf76f155ced4ddcb4097134ff3c332f>
    <TaxCatchAll xmlns="5a8f3f4c-e52b-4364-a24c-60c7ffce0de1" xsi:nil="true"/>
  </documentManagement>
</p:properties>
</file>

<file path=customXml/itemProps1.xml><?xml version="1.0" encoding="utf-8"?>
<ds:datastoreItem xmlns:ds="http://schemas.openxmlformats.org/officeDocument/2006/customXml" ds:itemID="{C2096BC0-076E-477E-AD2B-C19CBF9A44F9}"/>
</file>

<file path=customXml/itemProps2.xml><?xml version="1.0" encoding="utf-8"?>
<ds:datastoreItem xmlns:ds="http://schemas.openxmlformats.org/officeDocument/2006/customXml" ds:itemID="{9B90ABD7-0E6A-463E-A001-91EC8095FF2D}">
  <ds:schemaRefs>
    <ds:schemaRef ds:uri="http://schemas.microsoft.com/sharepoint/v3/contenttype/forms"/>
  </ds:schemaRefs>
</ds:datastoreItem>
</file>

<file path=customXml/itemProps3.xml><?xml version="1.0" encoding="utf-8"?>
<ds:datastoreItem xmlns:ds="http://schemas.openxmlformats.org/officeDocument/2006/customXml" ds:itemID="{5DB0A5D0-92CD-4F41-8729-44C3EDB33A85}">
  <ds:schemaRefs>
    <ds:schemaRef ds:uri="http://schemas.microsoft.com/office/2006/metadata/properties"/>
    <ds:schemaRef ds:uri="http://schemas.microsoft.com/office/infopath/2007/PartnerControls"/>
    <ds:schemaRef ds:uri="766965cb-9c19-44aa-9603-dd4a3561bcda"/>
    <ds:schemaRef ds:uri="5a8f3f4c-e52b-4364-a24c-60c7ffce0d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Demanda 02-24</vt:lpstr>
      <vt:lpstr>Clasif.llamadas 02-24</vt:lpstr>
      <vt:lpstr>Institución 02-24</vt:lpstr>
      <vt:lpstr>Tipo de incidente 02-24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Palma Siles Marvin</dc:creator>
  <cp:lastModifiedBy>Palma Siles Marvin</cp:lastModifiedBy>
  <dcterms:created xsi:type="dcterms:W3CDTF">2023-03-21T16:40:34Z</dcterms:created>
  <dcterms:modified xsi:type="dcterms:W3CDTF">2024-04-10T17:22:22Z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0x010100DBB2EF274B6CCF47BE56BA7C4AAC7797</vt:lpwstr>
  </property>
  <property fmtid="{D5CDD505-2E9C-101B-9397-08002B2CF9AE}" pid="3" name="MediaServiceImageTags">
    <vt:lpwstr/>
  </property>
</Properties>
</file>