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911cr.sharepoint.com/sites/CoordinacinOperaciones/Shared Documents/Estadísticas/Transparencia/2024/06-24/"/>
    </mc:Choice>
  </mc:AlternateContent>
  <xr:revisionPtr revIDLastSave="1018" documentId="8_{8FB7D200-8789-40E4-A6A4-874F8146EFCF}" xr6:coauthVersionLast="47" xr6:coauthVersionMax="47" xr10:uidLastSave="{297FB961-8A7A-47AC-8377-D5661827D7E8}"/>
  <bookViews>
    <workbookView xWindow="45972" yWindow="-108" windowWidth="23256" windowHeight="12456" xr2:uid="{433F4A73-D90F-451A-97F3-389124337F65}"/>
  </bookViews>
  <sheets>
    <sheet name="Demanda 06-24" sheetId="1" r:id="rId1"/>
    <sheet name="Clasif.llamadas 06-24" sheetId="2" r:id="rId2"/>
    <sheet name="Institución 06-24" sheetId="3" r:id="rId3"/>
    <sheet name="Tipo de incidente 06-24" sheetId="4" r:id="rId4"/>
  </sheets>
  <externalReferences>
    <externalReference r:id="rId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1" l="1"/>
  <c r="B4" i="1"/>
  <c r="G4" i="4"/>
  <c r="G5" i="4"/>
  <c r="G6" i="4"/>
  <c r="G7" i="4"/>
  <c r="G8" i="4"/>
  <c r="G9" i="4"/>
  <c r="G10" i="4"/>
  <c r="G11" i="4"/>
  <c r="G12" i="4"/>
  <c r="G3" i="4"/>
  <c r="F4" i="4"/>
  <c r="F5" i="4"/>
  <c r="F6" i="4"/>
  <c r="F7" i="4"/>
  <c r="F8" i="4"/>
  <c r="F9" i="4"/>
  <c r="F10" i="4"/>
  <c r="F11" i="4"/>
  <c r="F12" i="4"/>
  <c r="F3" i="4"/>
  <c r="B4" i="3"/>
  <c r="C10" i="3" s="1"/>
  <c r="C7" i="3" l="1"/>
  <c r="C8" i="3"/>
  <c r="C5" i="3"/>
  <c r="C6" i="3"/>
  <c r="C17" i="3"/>
  <c r="C16" i="3"/>
  <c r="C15" i="3"/>
  <c r="C14" i="3"/>
  <c r="C9" i="3"/>
  <c r="C13" i="3"/>
  <c r="C12" i="3"/>
  <c r="C11" i="3"/>
  <c r="B11" i="2" l="1"/>
  <c r="B10" i="2"/>
  <c r="B9" i="2"/>
  <c r="B8" i="2"/>
  <c r="B7" i="2"/>
  <c r="B6" i="2"/>
  <c r="B5" i="2"/>
  <c r="B24" i="2" s="1"/>
  <c r="B4" i="2"/>
  <c r="B20" i="2" s="1"/>
  <c r="B7" i="1"/>
  <c r="B6" i="1"/>
  <c r="B12" i="2" l="1"/>
  <c r="B8" i="1" l="1"/>
  <c r="B28" i="2"/>
  <c r="B27" i="2"/>
  <c r="B26" i="2"/>
  <c r="B25" i="2"/>
  <c r="B23" i="2" l="1"/>
  <c r="B21" i="2"/>
  <c r="B22" i="2"/>
  <c r="C8" i="2"/>
  <c r="B4" i="4"/>
  <c r="G2" i="4" l="1"/>
  <c r="C139" i="4"/>
  <c r="C140" i="4"/>
  <c r="C10" i="4"/>
  <c r="B19" i="2"/>
  <c r="B18" i="2" s="1"/>
  <c r="C20" i="4"/>
  <c r="C7" i="2"/>
  <c r="C137" i="4"/>
  <c r="C121" i="4"/>
  <c r="C105" i="4"/>
  <c r="C89" i="4"/>
  <c r="C73" i="4"/>
  <c r="C57" i="4"/>
  <c r="C49" i="4"/>
  <c r="C33" i="4"/>
  <c r="C25" i="4"/>
  <c r="C17" i="4"/>
  <c r="C136" i="4"/>
  <c r="C120" i="4"/>
  <c r="C104" i="4"/>
  <c r="C88" i="4"/>
  <c r="C80" i="4"/>
  <c r="C72" i="4"/>
  <c r="C64" i="4"/>
  <c r="C56" i="4"/>
  <c r="C48" i="4"/>
  <c r="C40" i="4"/>
  <c r="C32" i="4"/>
  <c r="C24" i="4"/>
  <c r="C16" i="4"/>
  <c r="C8" i="4"/>
  <c r="C135" i="4"/>
  <c r="C127" i="4"/>
  <c r="C119" i="4"/>
  <c r="C111" i="4"/>
  <c r="C103" i="4"/>
  <c r="C95" i="4"/>
  <c r="C87" i="4"/>
  <c r="C79" i="4"/>
  <c r="C71" i="4"/>
  <c r="C63" i="4"/>
  <c r="C55" i="4"/>
  <c r="C47" i="4"/>
  <c r="C39" i="4"/>
  <c r="C31" i="4"/>
  <c r="C23" i="4"/>
  <c r="C15" i="4"/>
  <c r="C7" i="4"/>
  <c r="C134" i="4"/>
  <c r="C126" i="4"/>
  <c r="C118" i="4"/>
  <c r="C110" i="4"/>
  <c r="C102" i="4"/>
  <c r="C94" i="4"/>
  <c r="C86" i="4"/>
  <c r="C78" i="4"/>
  <c r="C70" i="4"/>
  <c r="C62" i="4"/>
  <c r="C54" i="4"/>
  <c r="C46" i="4"/>
  <c r="C38" i="4"/>
  <c r="C30" i="4"/>
  <c r="C22" i="4"/>
  <c r="C14" i="4"/>
  <c r="C6" i="4"/>
  <c r="C12" i="4"/>
  <c r="C125" i="4"/>
  <c r="C109" i="4"/>
  <c r="C101" i="4"/>
  <c r="C85" i="4"/>
  <c r="C69" i="4"/>
  <c r="C61" i="4"/>
  <c r="C45" i="4"/>
  <c r="C37" i="4"/>
  <c r="C21" i="4"/>
  <c r="C13" i="4"/>
  <c r="C5" i="4"/>
  <c r="C132" i="4"/>
  <c r="C124" i="4"/>
  <c r="C108" i="4"/>
  <c r="C92" i="4"/>
  <c r="C76" i="4"/>
  <c r="C68" i="4"/>
  <c r="C52" i="4"/>
  <c r="C44" i="4"/>
  <c r="C36" i="4"/>
  <c r="C131" i="4"/>
  <c r="C123" i="4"/>
  <c r="C115" i="4"/>
  <c r="C107" i="4"/>
  <c r="C99" i="4"/>
  <c r="C91" i="4"/>
  <c r="C83" i="4"/>
  <c r="C75" i="4"/>
  <c r="C67" i="4"/>
  <c r="C59" i="4"/>
  <c r="C51" i="4"/>
  <c r="C43" i="4"/>
  <c r="C35" i="4"/>
  <c r="C27" i="4"/>
  <c r="C19" i="4"/>
  <c r="C11" i="4"/>
  <c r="C129" i="4"/>
  <c r="C113" i="4"/>
  <c r="C97" i="4"/>
  <c r="C81" i="4"/>
  <c r="C65" i="4"/>
  <c r="C41" i="4"/>
  <c r="C9" i="4"/>
  <c r="C128" i="4"/>
  <c r="C112" i="4"/>
  <c r="C96" i="4"/>
  <c r="C133" i="4"/>
  <c r="C117" i="4"/>
  <c r="C93" i="4"/>
  <c r="C77" i="4"/>
  <c r="C53" i="4"/>
  <c r="C29" i="4"/>
  <c r="C116" i="4"/>
  <c r="C100" i="4"/>
  <c r="C84" i="4"/>
  <c r="C60" i="4"/>
  <c r="C28" i="4"/>
  <c r="C138" i="4"/>
  <c r="C130" i="4"/>
  <c r="C122" i="4"/>
  <c r="C114" i="4"/>
  <c r="C106" i="4"/>
  <c r="C98" i="4"/>
  <c r="C90" i="4"/>
  <c r="C82" i="4"/>
  <c r="C74" i="4"/>
  <c r="C66" i="4"/>
  <c r="C58" i="4"/>
  <c r="C50" i="4"/>
  <c r="C42" i="4"/>
  <c r="C34" i="4"/>
  <c r="C26" i="4"/>
  <c r="C18" i="4"/>
  <c r="C5" i="2"/>
  <c r="C11" i="2"/>
  <c r="C10" i="2"/>
  <c r="C9" i="2"/>
  <c r="C6" i="2"/>
  <c r="C4" i="2"/>
  <c r="G13" i="4" l="1"/>
  <c r="H13" i="4" s="1"/>
  <c r="H3" i="4"/>
  <c r="I3" i="4" s="1"/>
  <c r="H12" i="4"/>
  <c r="H11" i="4"/>
  <c r="H10" i="4"/>
  <c r="H9" i="4"/>
  <c r="H8" i="4"/>
  <c r="H7" i="4"/>
  <c r="H6" i="4"/>
  <c r="H5" i="4"/>
  <c r="H4" i="4"/>
  <c r="C6" i="1"/>
  <c r="C8" i="1"/>
  <c r="D4" i="2"/>
  <c r="D5" i="2" s="1"/>
  <c r="D6" i="2" s="1"/>
  <c r="D7" i="2" s="1"/>
  <c r="D8" i="2" s="1"/>
  <c r="D9" i="2" s="1"/>
  <c r="D10" i="2" s="1"/>
  <c r="D11" i="2" s="1"/>
  <c r="C12" i="2"/>
  <c r="D5" i="4"/>
  <c r="C4" i="1"/>
  <c r="D4" i="1" s="1"/>
  <c r="C5" i="1"/>
  <c r="C7" i="1"/>
  <c r="I4" i="4" l="1"/>
  <c r="I5" i="4" s="1"/>
  <c r="I6" i="4" s="1"/>
  <c r="I7" i="4" s="1"/>
  <c r="I8" i="4" s="1"/>
  <c r="I9" i="4" s="1"/>
  <c r="I10" i="4" s="1"/>
  <c r="I11" i="4" s="1"/>
  <c r="I12" i="4" s="1"/>
  <c r="I13" i="4" s="1"/>
  <c r="D5" i="3"/>
  <c r="D6" i="3" s="1"/>
  <c r="C4" i="3"/>
  <c r="D5" i="1"/>
  <c r="D6" i="1" s="1"/>
  <c r="D7" i="1" s="1"/>
  <c r="D6" i="4"/>
  <c r="D7" i="4" s="1"/>
  <c r="D8" i="4" s="1"/>
  <c r="D9" i="4" s="1"/>
  <c r="D10" i="4" s="1"/>
  <c r="D11" i="4" s="1"/>
  <c r="D12" i="4" s="1"/>
  <c r="D13" i="4" s="1"/>
  <c r="D14" i="4" s="1"/>
  <c r="D15" i="4" s="1"/>
  <c r="D16" i="4" s="1"/>
  <c r="D17" i="4" s="1"/>
  <c r="D18" i="4" s="1"/>
  <c r="D19" i="4" s="1"/>
  <c r="D20" i="4" s="1"/>
  <c r="D21" i="4" s="1"/>
  <c r="D22" i="4" s="1"/>
  <c r="D23" i="4" s="1"/>
  <c r="D24" i="4" s="1"/>
  <c r="D25" i="4" s="1"/>
  <c r="D26" i="4" s="1"/>
  <c r="D27" i="4" s="1"/>
  <c r="D28" i="4" s="1"/>
  <c r="D29" i="4" s="1"/>
  <c r="D30" i="4" s="1"/>
  <c r="D31" i="4" s="1"/>
  <c r="D32" i="4" s="1"/>
  <c r="D33" i="4" s="1"/>
  <c r="D34" i="4" s="1"/>
  <c r="D35" i="4" s="1"/>
  <c r="D36" i="4" s="1"/>
  <c r="D37" i="4" s="1"/>
  <c r="D38" i="4" s="1"/>
  <c r="D39" i="4" s="1"/>
  <c r="D40" i="4" s="1"/>
  <c r="D41" i="4" s="1"/>
  <c r="D42" i="4" s="1"/>
  <c r="D43" i="4" s="1"/>
  <c r="D44" i="4" s="1"/>
  <c r="D45" i="4" s="1"/>
  <c r="D46" i="4" s="1"/>
  <c r="D47" i="4" s="1"/>
  <c r="D48" i="4" s="1"/>
  <c r="D49" i="4" s="1"/>
  <c r="D50" i="4" s="1"/>
  <c r="D51" i="4" s="1"/>
  <c r="D52" i="4" s="1"/>
  <c r="D53" i="4" s="1"/>
  <c r="D54" i="4" s="1"/>
  <c r="D55" i="4" s="1"/>
  <c r="D56" i="4" s="1"/>
  <c r="D57" i="4" s="1"/>
  <c r="D58" i="4" s="1"/>
  <c r="D59" i="4" s="1"/>
  <c r="D60" i="4" s="1"/>
  <c r="D61" i="4" s="1"/>
  <c r="D62" i="4" s="1"/>
  <c r="D63" i="4" s="1"/>
  <c r="D64" i="4" s="1"/>
  <c r="D65" i="4" s="1"/>
  <c r="D66" i="4" s="1"/>
  <c r="D67" i="4" s="1"/>
  <c r="D68" i="4" s="1"/>
  <c r="D69" i="4" s="1"/>
  <c r="D70" i="4" s="1"/>
  <c r="D71" i="4" s="1"/>
  <c r="D72" i="4" s="1"/>
  <c r="D73" i="4" s="1"/>
  <c r="D74" i="4" s="1"/>
  <c r="D75" i="4" s="1"/>
  <c r="D76" i="4" s="1"/>
  <c r="D77" i="4" s="1"/>
  <c r="D78" i="4" s="1"/>
  <c r="D79" i="4" s="1"/>
  <c r="D80" i="4" s="1"/>
  <c r="D81" i="4" s="1"/>
  <c r="D82" i="4" s="1"/>
  <c r="D83" i="4" s="1"/>
  <c r="D84" i="4" s="1"/>
  <c r="D85" i="4" s="1"/>
  <c r="D86" i="4" s="1"/>
  <c r="D87" i="4" s="1"/>
  <c r="D88" i="4" s="1"/>
  <c r="D89" i="4" s="1"/>
  <c r="D90" i="4" s="1"/>
  <c r="D91" i="4" s="1"/>
  <c r="D92" i="4" s="1"/>
  <c r="D93" i="4" s="1"/>
  <c r="D94" i="4" s="1"/>
  <c r="D95" i="4" s="1"/>
  <c r="D96" i="4" s="1"/>
  <c r="D97" i="4" s="1"/>
  <c r="D98" i="4" s="1"/>
  <c r="D99" i="4" s="1"/>
  <c r="D100" i="4" s="1"/>
  <c r="D101" i="4" s="1"/>
  <c r="D102" i="4" s="1"/>
  <c r="D103" i="4" s="1"/>
  <c r="D104" i="4" s="1"/>
  <c r="D105" i="4" s="1"/>
  <c r="D106" i="4" s="1"/>
  <c r="D107" i="4" s="1"/>
  <c r="D108" i="4" s="1"/>
  <c r="D109" i="4" s="1"/>
  <c r="D110" i="4" s="1"/>
  <c r="D111" i="4" s="1"/>
  <c r="D112" i="4" s="1"/>
  <c r="D113" i="4" s="1"/>
  <c r="D114" i="4" s="1"/>
  <c r="D115" i="4" s="1"/>
  <c r="D116" i="4" s="1"/>
  <c r="D117" i="4" s="1"/>
  <c r="D118" i="4" s="1"/>
  <c r="D119" i="4" s="1"/>
  <c r="D120" i="4" s="1"/>
  <c r="D121" i="4" s="1"/>
  <c r="D122" i="4" s="1"/>
  <c r="C19" i="2"/>
  <c r="D123" i="4" l="1"/>
  <c r="D124" i="4" s="1"/>
  <c r="D125" i="4" s="1"/>
  <c r="D126" i="4" s="1"/>
  <c r="D127" i="4" s="1"/>
  <c r="D128" i="4" s="1"/>
  <c r="D129" i="4" s="1"/>
  <c r="D130" i="4" s="1"/>
  <c r="D131" i="4" s="1"/>
  <c r="D132" i="4" s="1"/>
  <c r="D133" i="4" s="1"/>
  <c r="D134" i="4" s="1"/>
  <c r="D135" i="4" s="1"/>
  <c r="D136" i="4" s="1"/>
  <c r="D137" i="4" s="1"/>
  <c r="D138" i="4" s="1"/>
  <c r="D139" i="4" s="1"/>
  <c r="D140" i="4" s="1"/>
  <c r="C23" i="2"/>
  <c r="D7" i="3" l="1"/>
  <c r="D8" i="3" s="1"/>
  <c r="D9" i="3" l="1"/>
  <c r="D10" i="3"/>
  <c r="D11" i="3" s="1"/>
  <c r="D12" i="3" s="1"/>
  <c r="D13" i="3" s="1"/>
  <c r="D14" i="3" s="1"/>
  <c r="D15" i="3" s="1"/>
  <c r="D16" i="3" s="1"/>
  <c r="D17"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tc={D6A8235D-B08A-49FA-B663-E04ABDCA2614}</author>
  </authors>
  <commentList>
    <comment ref="A5" authorId="0" shapeId="0" xr:uid="{D6A8235D-B08A-49FA-B663-E04ABDCA2614}">
      <text>
        <t>[Comentario encadenado]
Su versión de Excel le permite leer este comentario encadenado; sin embargo, las ediciones que se apliquen se quitarán si el archivo se abre en una versión más reciente de Excel. Más información: https://go.microsoft.com/fwlink/?linkid=870924
Comentario:
    Atendidas por el IVR</t>
      </text>
    </comment>
  </commentList>
</comments>
</file>

<file path=xl/sharedStrings.xml><?xml version="1.0" encoding="utf-8"?>
<sst xmlns="http://schemas.openxmlformats.org/spreadsheetml/2006/main" count="221" uniqueCount="196">
  <si>
    <t>Tipo de ingreso</t>
  </si>
  <si>
    <t>Cantidad</t>
  </si>
  <si>
    <t>Abandonos</t>
  </si>
  <si>
    <t>Atendidas por operador</t>
  </si>
  <si>
    <t>Total</t>
  </si>
  <si>
    <t>% Relativo</t>
  </si>
  <si>
    <t>%Absoluto</t>
  </si>
  <si>
    <t>Con incidente</t>
  </si>
  <si>
    <t>Errónea</t>
  </si>
  <si>
    <t>Indebida</t>
  </si>
  <si>
    <t>No intencional</t>
  </si>
  <si>
    <t>Prueba</t>
  </si>
  <si>
    <t>Silenciosa</t>
  </si>
  <si>
    <t>Transferencia</t>
  </si>
  <si>
    <t>Tipo de llamada</t>
  </si>
  <si>
    <t>Resultado</t>
  </si>
  <si>
    <t xml:space="preserve">Cantidad </t>
  </si>
  <si>
    <t>%</t>
  </si>
  <si>
    <t>TOTAL</t>
  </si>
  <si>
    <t>Llamadas procedentes</t>
  </si>
  <si>
    <t>Llamadas improcedentes</t>
  </si>
  <si>
    <t>Fuente: Central telefónica.</t>
  </si>
  <si>
    <t>Abandonos: Llamadas que se terminaron antes de que se estableciera una conexión con un operador.</t>
  </si>
  <si>
    <t xml:space="preserve">Atendidas por operador: Son la llamadas que ingresaron de forma directa para ser atendidas por un operador. </t>
  </si>
  <si>
    <t>Fuente: Sistema IPC</t>
  </si>
  <si>
    <t>•Llamadas procedentes: Corresponden a las llamadas asociadas a un incidente y a las llamadas clasificadas como prueba y transferencia.</t>
  </si>
  <si>
    <t>•Llamadas improcedentes: Aquellas que no corresponden con el reporte de una emergencia y se clasifican en:</t>
  </si>
  <si>
    <t>i.No intencional, llamadas en donde no hay interacción entre el usuario y el operador, y no se logra obtener datos que justifiquen la creación de un incidente.</t>
  </si>
  <si>
    <t>ii.Silenciosa, llamadas donde no se escucha nada en la línea.</t>
  </si>
  <si>
    <t>iii.Errónea, El usuario manifiesta su equivocación al marcar, o el operador determina que la situación reportada no corresponde a ningún evento que atienda el 9-1-1.</t>
  </si>
  <si>
    <t>iv.Indebida, Llamadas obscenas, maliciosas, insultantes donde no media la atención de un incidente, se incluyen también las llamadas que pretenden la creación de un falso incidente y es detectado por el operador, y las llamadas de usuarios en repetitivas ocasiones que no hablan o solo hacen ruidos</t>
  </si>
  <si>
    <t xml:space="preserve">Institución </t>
  </si>
  <si>
    <t>% Acumulado</t>
  </si>
  <si>
    <t>Ministerio de Seguridad Pública</t>
  </si>
  <si>
    <t>Cruz Roja Costarricense</t>
  </si>
  <si>
    <t>Bomberos</t>
  </si>
  <si>
    <t>Policía de Tránsito</t>
  </si>
  <si>
    <t>Patronato Nacional de la Infancia</t>
  </si>
  <si>
    <t>Instituto Nacional de las Mujeres</t>
  </si>
  <si>
    <t>Comisión Nacional de Emergencias</t>
  </si>
  <si>
    <t>Sistema de Emergencias 9-1-1</t>
  </si>
  <si>
    <t>Organismo de Investigación Judicial</t>
  </si>
  <si>
    <t>Hospital Nacional de Salud Mental</t>
  </si>
  <si>
    <t>Caja Costarricense de Seguro Social</t>
  </si>
  <si>
    <t xml:space="preserve">Nota:  La tabla representa la cantidad de incidentes trasladados por institución. </t>
  </si>
  <si>
    <t xml:space="preserve">Incidente: Solicitud de ayuda de un usuario, que requiere la respuesta de una institución adscrita. </t>
  </si>
  <si>
    <t>Tipo de incidente</t>
  </si>
  <si>
    <t>550 / URGENCIA MÉDICA</t>
  </si>
  <si>
    <t>464 / VIOLENCIA INTRAFAMILIAR EN PROCESO</t>
  </si>
  <si>
    <t>451 / CONTRA EL ORDEN</t>
  </si>
  <si>
    <t>455 / RIÑA</t>
  </si>
  <si>
    <t>880 / HECHOS DE TRÁNSITO</t>
  </si>
  <si>
    <t>447 / ACTIVIDAD SOSPECHOSA</t>
  </si>
  <si>
    <t>301 / CHARRAL/FORESTAL/BASUREROS</t>
  </si>
  <si>
    <t>452 / CONTRA LA PROPIEDAD (DENUNCIA/PROCESO)</t>
  </si>
  <si>
    <t>536 / COLISIÓN</t>
  </si>
  <si>
    <t>459 / PROTECCIÓN A MENORES</t>
  </si>
  <si>
    <t>520 / PROBLEMAS RESPIRATORIOS</t>
  </si>
  <si>
    <t>431 / DENUNCIAS</t>
  </si>
  <si>
    <t>542 / CAÍDA / PRECIPITACIÓN</t>
  </si>
  <si>
    <t>540 / URGENCIA TRAUMÁTICA</t>
  </si>
  <si>
    <t>441 / DROGAS</t>
  </si>
  <si>
    <t>490 / MSP - GESTIONES</t>
  </si>
  <si>
    <t>456 / ARMAS DE FUEGO</t>
  </si>
  <si>
    <t>544 / TRASLADOS INTRAHOSPITALARIOS</t>
  </si>
  <si>
    <t>311 / FUMIGACION</t>
  </si>
  <si>
    <t>830 / VEHICULOS MAL ESTACIONADOS</t>
  </si>
  <si>
    <t>430 / AMBIENTAL</t>
  </si>
  <si>
    <t>491 / MSP - CONSULTA DE INCIDENTE</t>
  </si>
  <si>
    <t>521 / PROBLEMAS CARDÍACOS</t>
  </si>
  <si>
    <t>307 / ABEJAS</t>
  </si>
  <si>
    <t>308 / ANIMALES</t>
  </si>
  <si>
    <t>537 / VUELCO</t>
  </si>
  <si>
    <t>527 / INTOXICACIÓN / ANAFILAXIA</t>
  </si>
  <si>
    <t>528 / EMERGENCIA GINECO / OBSTÉTRICA</t>
  </si>
  <si>
    <t>529 / CRISIS CONVULSIVA</t>
  </si>
  <si>
    <t>579 / URGENCIAS MENTALES</t>
  </si>
  <si>
    <t>457 / ARMA BLANCA</t>
  </si>
  <si>
    <t>820 / CONDUCCIÓN TEMERARIA DE VEHÍCULOS</t>
  </si>
  <si>
    <t>525 / PERSONA DIABÉTICA</t>
  </si>
  <si>
    <t>870 / PROBLEMAS DE TRANSITO</t>
  </si>
  <si>
    <t>541 / PERSONA INCONSCIENTE</t>
  </si>
  <si>
    <t>160 / PANI - DENUNCIA</t>
  </si>
  <si>
    <t>303 / CORTO CIRCUITO</t>
  </si>
  <si>
    <t>590 / CRC - GESTIONES</t>
  </si>
  <si>
    <t>439 / ACTIVACION O PRUEBA DE ALARMA</t>
  </si>
  <si>
    <t>100 / CONSULTA VIOLENCIA INTRAFAMILIAR Y DELITOS SEXUALES</t>
  </si>
  <si>
    <t>436 / PENSION ALIMENTARIA</t>
  </si>
  <si>
    <t>309 / REVISIONES</t>
  </si>
  <si>
    <t>942 / SOLICITUD DE INSPECCIÓN</t>
  </si>
  <si>
    <t>470 / COMPORTAMIENTO SUICIDA</t>
  </si>
  <si>
    <t>591 / CRC - CONSULTA DE INCIDENTE</t>
  </si>
  <si>
    <t>535 / ATROPELLO</t>
  </si>
  <si>
    <t>300 / INCENDIO ESTRUCTURAL</t>
  </si>
  <si>
    <t>690 / 911 - GESTIONES</t>
  </si>
  <si>
    <t>161 / PANI - CONSULTA</t>
  </si>
  <si>
    <t>890 / TRA - GESTIONES</t>
  </si>
  <si>
    <t>454 / ROBO DE VEHÍCULO</t>
  </si>
  <si>
    <t>201 / MENOR DESAPARECIDO-SUSTRAÍDO</t>
  </si>
  <si>
    <t>891 / TRA - CONSULTA DE INCIDENTE</t>
  </si>
  <si>
    <t>437 / PERSONA EXTRAVIADA</t>
  </si>
  <si>
    <t>522 / PARO CARDIO – RESPIRATORIO</t>
  </si>
  <si>
    <t>524 / EVENTO VASCULAR CEREBRAL</t>
  </si>
  <si>
    <t>494 / MSP - ASUNTOS INTERNOS</t>
  </si>
  <si>
    <t>305 / ESCAPE GAS LP</t>
  </si>
  <si>
    <t>821 / COMPETENCIAS ILEGALES O PIQUES</t>
  </si>
  <si>
    <t>390 / BOM - GESTIONES</t>
  </si>
  <si>
    <t>810 / SEÑALAMIENTO</t>
  </si>
  <si>
    <t>532 / LESIONES CAUSADAS POR ANIMALES</t>
  </si>
  <si>
    <t>493 / MSP - QUEJAS</t>
  </si>
  <si>
    <t>730 / IDEACIÓN SUICIDA</t>
  </si>
  <si>
    <t>302 / FUEGO MEDIOS  TRANSPORTE</t>
  </si>
  <si>
    <t>860 / REPORTE DE TRANSPORTE PÚBLICO</t>
  </si>
  <si>
    <t>181 / PANI - CONSULTA DE INCIDENTE</t>
  </si>
  <si>
    <t>531 / ACCIDENTE ACUÁTICO</t>
  </si>
  <si>
    <t>533 / QUEMADURAS</t>
  </si>
  <si>
    <t>180 / PANI - GESTIONES</t>
  </si>
  <si>
    <t>101 / CONSULTAS GENERALES SOBRE TRAMITES DE FAMILIA</t>
  </si>
  <si>
    <t>290 / OIJ - GESTIONES</t>
  </si>
  <si>
    <t>603 / SIMULACROS</t>
  </si>
  <si>
    <t>790 / CCSS - GESTIONES</t>
  </si>
  <si>
    <t>467 / VICTIMAS DE VIOLACION</t>
  </si>
  <si>
    <t>463 / HECHOS CONTRA LA VIDA</t>
  </si>
  <si>
    <t>731 / Seguimiento de caso</t>
  </si>
  <si>
    <t>306 / RESCATES</t>
  </si>
  <si>
    <t>391 / BOM - CONSULTA DE INCIDENTE</t>
  </si>
  <si>
    <t>593 / CRC - QUEJAS</t>
  </si>
  <si>
    <t>461 / DELITOS SEXUALES</t>
  </si>
  <si>
    <t>885 / APOYO INSTITUCIONAL</t>
  </si>
  <si>
    <t>700 / BITÁCORA INTERNA DE TRABAJO (Uso exclusivo CCSS)</t>
  </si>
  <si>
    <t>190 / INAMU - GESTIONES</t>
  </si>
  <si>
    <t>584 / SEGUIMIENTO DE OPERATIVOS</t>
  </si>
  <si>
    <t>448 / ACCIONES MIGRATORIAS</t>
  </si>
  <si>
    <t>539 / PERSONA ATRAPADA / PRENSADA</t>
  </si>
  <si>
    <t>991 / CNE - CONSULTA DE INCIDENTE</t>
  </si>
  <si>
    <t>693 / 911 - QUEJAS</t>
  </si>
  <si>
    <t>534 / LESIONES CAUSADAS POR ELECTRICIDAD</t>
  </si>
  <si>
    <t>692 / 911 - FELICITACIONES</t>
  </si>
  <si>
    <t>304 / MATERIALES PELIGROSOS</t>
  </si>
  <si>
    <t>440 / POLVORA</t>
  </si>
  <si>
    <t>701 / COORDINACION TRASLADO AEREO DE PACIENTES</t>
  </si>
  <si>
    <t>492 / MSP - FELICITACIONES</t>
  </si>
  <si>
    <t>893 / TRA - QUEJAS</t>
  </si>
  <si>
    <t>901 / INUNDACIONES</t>
  </si>
  <si>
    <t>990 / CNE - GESTIONES</t>
  </si>
  <si>
    <t>564 / EXTRAVIADO EN MONTAÑA</t>
  </si>
  <si>
    <t>393 / BOM - QUEJAS</t>
  </si>
  <si>
    <t>449 / EXPLOSIVOS</t>
  </si>
  <si>
    <t>432 / DENUNCIAS MATERIALES PELIGROSOS</t>
  </si>
  <si>
    <t>291 / OIJ - CONSULTA DE INCIDENTE</t>
  </si>
  <si>
    <t>310 / EMERGENCIAS AEREAS</t>
  </si>
  <si>
    <t>538 / CONFIRMACION FALLECIMIENTO</t>
  </si>
  <si>
    <t>Atención automática</t>
  </si>
  <si>
    <t>Atención automática: Llamadas atendidas por el IVR (Interactive Voice Response) el usuario interactúa con un sistema automático de respuesta antes de ser transferido con un operador,  En esta apartado se incluyen las llamadas que provienen de teléfonos celulares sin  SIM telefónico y teléfonos públicos.</t>
  </si>
  <si>
    <t>793 / CCSS - QUEJAS</t>
  </si>
  <si>
    <t>Creados por instituciones</t>
  </si>
  <si>
    <t>Descartadas automáticamente</t>
  </si>
  <si>
    <t>183 / PANI - QUEJAS</t>
  </si>
  <si>
    <t>Ministerio de Salud</t>
  </si>
  <si>
    <t>702 / COORDINACIÓN TRASLADO TERRESTRE DE PACIENTES</t>
  </si>
  <si>
    <t>703 / PLÉTORA SERVICIOS ESTABLECIMIENTOS CCSS</t>
  </si>
  <si>
    <t>592 / CRC - FELICITACIONES</t>
  </si>
  <si>
    <t>523 / ALTERACIÓN DE LA PRESIÓN ARTERIAL</t>
  </si>
  <si>
    <t>840 / VEHICULOS ABANDONADOS</t>
  </si>
  <si>
    <t>446 / HECHOS CONTRA PERSONA EXTRANJERA EN CALIDAD DE TURISTA O SIMILARES</t>
  </si>
  <si>
    <t>445 / ALLANAMIENTO - INVASION ILEGAL A LA PROPIEDAD</t>
  </si>
  <si>
    <t>458 / PRIVACIÓN DE LIBERTAD, SECUESTRO</t>
  </si>
  <si>
    <t>191 / INAMU - CONSULTA DE INCIDENTE</t>
  </si>
  <si>
    <t>466 / BOTÓN DE PÁNICO (Programa del INAMU)</t>
  </si>
  <si>
    <t>438 / ASISTENCIA EN AGUAS JURISDICCIONALES</t>
  </si>
  <si>
    <t>737 / HNSM - GESTIONES</t>
  </si>
  <si>
    <t>434 / ACOSO SEXUAL EN ESPACIOS PÚBLICOS O PRIVADOS (ACOSO CALLEJERO)</t>
  </si>
  <si>
    <t>791 / CCSS - CONSULTA DE INCIDENTE</t>
  </si>
  <si>
    <t>736 / HNSM - CONSULTA DE INCIDENTE</t>
  </si>
  <si>
    <t>Guarda Costas</t>
  </si>
  <si>
    <t>450 / CENTRO PENITENCIARIO</t>
  </si>
  <si>
    <t>468 / BITACORA DE OPERATIVOS</t>
  </si>
  <si>
    <t>589 / COLABORACIÓN INTERINSTITUCIONAL</t>
  </si>
  <si>
    <t>mes a consultar</t>
  </si>
  <si>
    <t>912 / DESLIZAMIENTO</t>
  </si>
  <si>
    <t>940 / DECLARATORIA DE ALERTA CNE</t>
  </si>
  <si>
    <t>442 / PROTECCIÓN ESPECIAL (CRISIS MAYORES)</t>
  </si>
  <si>
    <t>583 / MONITOREO ESTADO TIEMPO (INUNDACION)</t>
  </si>
  <si>
    <t>Institución</t>
  </si>
  <si>
    <t xml:space="preserve">Otros </t>
  </si>
  <si>
    <t>748 / MS - QUEJAS</t>
  </si>
  <si>
    <t>Sistema de Emergencias 9-1-1. Demanda del servicio, junio 2024</t>
  </si>
  <si>
    <t>Sistema de Emergencias 9-1-1. Cantidad de llamadas atendidas por operador según su clasificación,  junio 2024</t>
  </si>
  <si>
    <t>Sistema de Emergencias 9-1-1. Cantidad de incidentes por institución, junio 2024</t>
  </si>
  <si>
    <t>Sistema de Emergencias 9-1-1. Cantidad de incidentes por clasificación, junio 2024</t>
  </si>
  <si>
    <t>904 / AVALANCHA O FLUJOS DE LODO</t>
  </si>
  <si>
    <t>581 / SEGUIMIENTO ALERTAS AÉREAS EXCEPTO TIPO 4</t>
  </si>
  <si>
    <t>620 / CONSULTAS CERTIFICADOS VACUNACION COVID-19</t>
  </si>
  <si>
    <t>913 / ACTIVIDAD VOLCÁNICA</t>
  </si>
  <si>
    <t>293 / OIJ - QUEJAS</t>
  </si>
  <si>
    <t>911 / EVENTO SÍSMICO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</si>
</sst>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b/>
      <sz val="11"/>
      <color rgb="FFFFFFFF"/>
      <name val="Calibri"/>
      <family val="2"/>
      <scheme val="minor"/>
    </font>
    <font>
      <b/>
      <sz val="11"/>
      <color rgb="FF000000"/>
      <name val="Calibri"/>
      <family val="2"/>
      <scheme val="minor"/>
    </font>
    <font>
      <sz val="12"/>
      <color theme="1"/>
      <name val="Calibri"/>
      <family val="2"/>
      <scheme val="minor"/>
    </font>
    <font>
      <sz val="11"/>
      <color rgb="FF000000"/>
      <name val="Calibri"/>
      <family val="2"/>
      <scheme val="minor"/>
    </font>
  </fonts>
  <fills count="4">
    <fill>
      <patternFill patternType="none"/>
    </fill>
    <fill>
      <patternFill patternType="gray125"/>
    </fill>
    <fill>
      <patternFill patternType="solid">
        <fgColor theme="4"/>
        <bgColor indexed="64"/>
      </patternFill>
    </fill>
    <fill>
      <patternFill patternType="solid">
        <fgColor rgb="FF4472C4"/>
        <bgColor indexed="64"/>
      </patternFill>
    </fill>
  </fills>
  <borders count="16">
    <border>
      <left/>
      <right/>
      <top/>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top/>
      <bottom/>
      <diagonal/>
    </border>
    <border>
      <left/>
      <right style="thin">
        <color theme="4"/>
      </right>
      <top/>
      <bottom/>
      <diagonal/>
    </border>
    <border>
      <left style="medium">
        <color rgb="FF4472C4"/>
      </left>
      <right/>
      <top style="medium">
        <color rgb="FF4472C4"/>
      </top>
      <bottom/>
      <diagonal/>
    </border>
    <border>
      <left/>
      <right/>
      <top style="medium">
        <color rgb="FF4472C4"/>
      </top>
      <bottom/>
      <diagonal/>
    </border>
    <border>
      <left/>
      <right style="medium">
        <color rgb="FF4472C4"/>
      </right>
      <top style="medium">
        <color rgb="FF4472C4"/>
      </top>
      <bottom/>
      <diagonal/>
    </border>
    <border>
      <left/>
      <right/>
      <top style="medium">
        <color rgb="FF4472C4"/>
      </top>
      <bottom style="medium">
        <color rgb="FF4472C4"/>
      </bottom>
      <diagonal/>
    </border>
    <border>
      <left/>
      <right style="medium">
        <color rgb="FF4472C4"/>
      </right>
      <top style="medium">
        <color rgb="FF4472C4"/>
      </top>
      <bottom style="medium">
        <color rgb="FF4472C4"/>
      </bottom>
      <diagonal/>
    </border>
    <border>
      <left style="medium">
        <color theme="4"/>
      </left>
      <right/>
      <top style="medium">
        <color theme="4"/>
      </top>
      <bottom style="medium">
        <color theme="4"/>
      </bottom>
      <diagonal/>
    </border>
    <border>
      <left/>
      <right/>
      <top style="medium">
        <color theme="4"/>
      </top>
      <bottom style="medium">
        <color theme="4"/>
      </bottom>
      <diagonal/>
    </border>
  </borders>
  <cellStyleXfs count="2">
    <xf numFmtId="0" fontId="0" fillId="0" borderId="0"/>
    <xf numFmtId="9" fontId="1" fillId="0" borderId="0" applyFont="0" applyFill="0" applyBorder="0" applyAlignment="0" applyProtection="0"/>
  </cellStyleXfs>
  <cellXfs count="48">
    <xf numFmtId="0" fontId="0" fillId="0" borderId="0" xfId="0"/>
    <xf numFmtId="3" fontId="0" fillId="0" borderId="0" xfId="0" applyNumberFormat="1"/>
    <xf numFmtId="0" fontId="2" fillId="0" borderId="0" xfId="0" applyFont="1"/>
    <xf numFmtId="3" fontId="2" fillId="0" borderId="0" xfId="0" applyNumberFormat="1" applyFont="1"/>
    <xf numFmtId="0" fontId="2" fillId="0" borderId="0" xfId="0" applyFont="1" applyAlignment="1">
      <alignment horizontal="right"/>
    </xf>
    <xf numFmtId="164" fontId="0" fillId="0" borderId="0" xfId="1" applyNumberFormat="1" applyFont="1"/>
    <xf numFmtId="164" fontId="0" fillId="0" borderId="0" xfId="0" applyNumberFormat="1"/>
    <xf numFmtId="9" fontId="0" fillId="0" borderId="0" xfId="0" applyNumberFormat="1"/>
    <xf numFmtId="9" fontId="2" fillId="0" borderId="0" xfId="1" applyFont="1"/>
    <xf numFmtId="10" fontId="0" fillId="0" borderId="0" xfId="1" applyNumberFormat="1" applyFont="1"/>
    <xf numFmtId="10" fontId="0" fillId="0" borderId="0" xfId="0" applyNumberFormat="1"/>
    <xf numFmtId="0" fontId="2" fillId="0" borderId="0" xfId="0" applyFont="1" applyAlignment="1">
      <alignment horizontal="center"/>
    </xf>
    <xf numFmtId="165" fontId="0" fillId="0" borderId="0" xfId="1" applyNumberFormat="1" applyFont="1"/>
    <xf numFmtId="165" fontId="0" fillId="0" borderId="0" xfId="0" applyNumberFormat="1"/>
    <xf numFmtId="0" fontId="2" fillId="0" borderId="0" xfId="0" applyFont="1" applyAlignment="1">
      <alignment horizontal="left"/>
    </xf>
    <xf numFmtId="3" fontId="2" fillId="0" borderId="0" xfId="0" applyNumberFormat="1" applyFont="1" applyAlignment="1">
      <alignment horizontal="right"/>
    </xf>
    <xf numFmtId="9" fontId="0" fillId="0" borderId="0" xfId="1" applyFont="1"/>
    <xf numFmtId="17" fontId="0" fillId="0" borderId="0" xfId="0" applyNumberFormat="1"/>
    <xf numFmtId="0" fontId="3" fillId="2" borderId="0" xfId="0" applyFont="1" applyFill="1" applyAlignment="1">
      <alignment horizontal="center"/>
    </xf>
    <xf numFmtId="0" fontId="2" fillId="0" borderId="1" xfId="0" applyFont="1" applyBorder="1" applyAlignment="1">
      <alignment horizontal="center"/>
    </xf>
    <xf numFmtId="3" fontId="2" fillId="0" borderId="2" xfId="0" applyNumberFormat="1" applyFont="1" applyBorder="1" applyAlignment="1">
      <alignment horizontal="center" vertical="center"/>
    </xf>
    <xf numFmtId="9" fontId="2" fillId="0" borderId="3" xfId="0" applyNumberFormat="1" applyFont="1" applyBorder="1" applyAlignment="1">
      <alignment horizontal="right"/>
    </xf>
    <xf numFmtId="0" fontId="2" fillId="0" borderId="4" xfId="0" applyFont="1" applyBorder="1"/>
    <xf numFmtId="3" fontId="2" fillId="0" borderId="5" xfId="0" applyNumberFormat="1" applyFont="1" applyBorder="1" applyAlignment="1">
      <alignment horizontal="center" vertical="center"/>
    </xf>
    <xf numFmtId="164" fontId="2" fillId="0" borderId="3" xfId="0" applyNumberFormat="1" applyFont="1" applyBorder="1"/>
    <xf numFmtId="0" fontId="0" fillId="0" borderId="4" xfId="0" applyBorder="1" applyAlignment="1">
      <alignment horizontal="left" indent="1"/>
    </xf>
    <xf numFmtId="3" fontId="0" fillId="0" borderId="5" xfId="0" applyNumberFormat="1" applyBorder="1" applyAlignment="1">
      <alignment horizontal="right"/>
    </xf>
    <xf numFmtId="0" fontId="0" fillId="0" borderId="6" xfId="0" applyBorder="1"/>
    <xf numFmtId="0" fontId="0" fillId="0" borderId="7" xfId="0" applyBorder="1" applyAlignment="1">
      <alignment horizontal="left" indent="1"/>
    </xf>
    <xf numFmtId="3" fontId="0" fillId="0" borderId="0" xfId="0" applyNumberFormat="1" applyAlignment="1">
      <alignment horizontal="right"/>
    </xf>
    <xf numFmtId="0" fontId="0" fillId="0" borderId="8" xfId="0" applyBorder="1"/>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3" fontId="7" fillId="0" borderId="10" xfId="0" applyNumberFormat="1" applyFont="1" applyBorder="1" applyAlignment="1">
      <alignment horizontal="right" vertical="center"/>
    </xf>
    <xf numFmtId="164" fontId="7" fillId="0" borderId="10" xfId="0" applyNumberFormat="1" applyFont="1" applyBorder="1" applyAlignment="1">
      <alignment horizontal="right" vertical="center"/>
    </xf>
    <xf numFmtId="3" fontId="2" fillId="0" borderId="0" xfId="0" applyNumberFormat="1" applyFont="1" applyAlignment="1">
      <alignment horizontal="center"/>
    </xf>
    <xf numFmtId="9" fontId="2" fillId="0" borderId="0" xfId="1" applyFont="1" applyAlignment="1">
      <alignment horizontal="center"/>
    </xf>
    <xf numFmtId="0" fontId="4" fillId="3" borderId="12" xfId="0" applyFont="1" applyFill="1" applyBorder="1" applyAlignment="1">
      <alignment horizontal="center" vertical="center"/>
    </xf>
    <xf numFmtId="0" fontId="5" fillId="0" borderId="9" xfId="0" applyFont="1" applyBorder="1" applyAlignment="1">
      <alignment horizontal="center" vertical="center"/>
    </xf>
    <xf numFmtId="3" fontId="5" fillId="0" borderId="10" xfId="0" applyNumberFormat="1" applyFont="1" applyBorder="1" applyAlignment="1">
      <alignment horizontal="right" vertical="center"/>
    </xf>
    <xf numFmtId="9" fontId="5" fillId="0" borderId="10" xfId="0" applyNumberFormat="1" applyFont="1" applyBorder="1" applyAlignment="1">
      <alignment horizontal="right" vertical="center"/>
    </xf>
    <xf numFmtId="0" fontId="6" fillId="0" borderId="13" xfId="0" applyFont="1" applyBorder="1"/>
    <xf numFmtId="0" fontId="7" fillId="0" borderId="9" xfId="0" applyFont="1" applyBorder="1" applyAlignment="1">
      <alignment horizontal="left" vertical="center"/>
    </xf>
    <xf numFmtId="164" fontId="7" fillId="0" borderId="13" xfId="0" applyNumberFormat="1" applyFont="1" applyBorder="1" applyAlignment="1">
      <alignment horizontal="right" vertical="center"/>
    </xf>
    <xf numFmtId="0" fontId="7" fillId="0" borderId="14" xfId="0" applyFont="1" applyBorder="1" applyAlignment="1">
      <alignment horizontal="left" vertical="center"/>
    </xf>
    <xf numFmtId="3" fontId="7" fillId="0" borderId="15" xfId="0" applyNumberFormat="1" applyFont="1" applyBorder="1" applyAlignment="1">
      <alignment horizontal="right" vertical="center"/>
    </xf>
    <xf numFmtId="164" fontId="7" fillId="0" borderId="15" xfId="0" applyNumberFormat="1" applyFont="1" applyBorder="1" applyAlignment="1">
      <alignment horizontal="right" vertical="center"/>
    </xf>
  </cellXfs>
  <cellStyles count="2">
    <cellStyle name="Normal" xfId="0" builtinId="0"/>
    <cellStyle name="Porcentaje" xfId="1" builtinId="5"/>
  </cellStyles>
  <dxfs count="11">
    <dxf>
      <font>
        <b val="0"/>
        <i val="0"/>
        <strike val="0"/>
        <condense val="0"/>
        <extend val="0"/>
        <outline val="0"/>
        <shadow val="0"/>
        <u val="none"/>
        <vertAlign val="baseline"/>
        <sz val="11"/>
        <color theme="1"/>
        <name val="Calibri"/>
        <family val="2"/>
        <scheme val="minor"/>
      </font>
      <numFmt numFmtId="164" formatCode="0.0%"/>
    </dxf>
    <dxf>
      <numFmt numFmtId="3" formatCode="#,##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border diagonalUp="0" diagonalDown="0">
        <left/>
        <right style="thin">
          <color theme="4"/>
        </right>
        <top style="thin">
          <color theme="4"/>
        </top>
        <bottom style="thin">
          <color theme="4"/>
        </bottom>
        <vertical/>
        <horizontal/>
      </border>
    </dxf>
    <dxf>
      <numFmt numFmtId="3" formatCode="#,##0"/>
      <alignment horizontal="right" vertical="bottom" textRotation="0" wrapText="0" indent="0" justifyLastLine="0" shrinkToFit="0" readingOrder="0"/>
      <border diagonalUp="0" diagonalDown="0">
        <left/>
        <right/>
        <top style="thin">
          <color theme="4"/>
        </top>
        <bottom style="thin">
          <color theme="4"/>
        </bottom>
        <vertical/>
        <horizontal/>
      </border>
    </dxf>
    <dxf>
      <alignment horizontal="left" vertical="bottom" textRotation="0" wrapText="0" indent="1" justifyLastLine="0" shrinkToFit="0" readingOrder="0"/>
      <border diagonalUp="0" diagonalDown="0">
        <left style="thin">
          <color theme="4"/>
        </left>
        <right/>
        <top style="thin">
          <color theme="4"/>
        </top>
        <bottom style="thin">
          <color theme="4"/>
        </bottom>
        <vertical/>
        <horizontal/>
      </border>
    </dxf>
    <dxf>
      <border outline="0">
        <bottom style="thin">
          <color theme="4"/>
        </bottom>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bottom" textRotation="0" wrapText="0" indent="0" justifyLastLine="0" shrinkToFit="0" readingOrder="0"/>
    </dxf>
    <dxf>
      <numFmt numFmtId="0" formatCode="General"/>
    </dxf>
    <dxf>
      <numFmt numFmtId="0" formatCode="General"/>
    </dxf>
    <dxf>
      <font>
        <b/>
      </font>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911cr.sharepoint.com/sites/PublicacionesNiveldeServicio/Shared%20Documents/General/01-Diario%20Nivel%20de%20Servicio/2024/Diario%202024.xlsx" TargetMode="External"/><Relationship Id="rId1" Type="http://schemas.openxmlformats.org/officeDocument/2006/relationships/externalLinkPath" Target="/sites/PublicacionesNiveldeServicio/Shared%20Documents/General/01-Diario%20Nivel%20de%20Servicio/2024/Diario%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ECHA"/>
      <sheetName val="Central 23-24"/>
      <sheetName val="Clasf.Llamad24"/>
      <sheetName val="Incid.xProv."/>
      <sheetName val="IncidxTipo"/>
      <sheetName val="Clasf.Llamadas total"/>
      <sheetName val="Pro.Diario"/>
      <sheetName val="Totales"/>
      <sheetName val="Central 22"/>
      <sheetName val="Central 19-20-21"/>
      <sheetName val="Central histor."/>
      <sheetName val="Clasf.Llamada13 al 23"/>
      <sheetName val="Atendidas 24 por hora"/>
      <sheetName val="Abandonadas 24 por hora"/>
      <sheetName val="Personal 24 por hora"/>
      <sheetName val="Veloc.respuesta"/>
    </sheetNames>
    <sheetDataSet>
      <sheetData sheetId="0"/>
      <sheetData sheetId="1"/>
      <sheetData sheetId="2"/>
      <sheetData sheetId="3"/>
      <sheetData sheetId="4"/>
      <sheetData sheetId="5">
        <row r="1">
          <cell r="C1" t="str">
            <v>Con incidente</v>
          </cell>
          <cell r="D1" t="str">
            <v>Errónea</v>
          </cell>
          <cell r="E1" t="str">
            <v>Indebida</v>
          </cell>
          <cell r="G1" t="str">
            <v>No intencional</v>
          </cell>
          <cell r="H1" t="str">
            <v>Prueba</v>
          </cell>
          <cell r="I1" t="str">
            <v>Silenciosa</v>
          </cell>
          <cell r="J1" t="str">
            <v>Transferencia</v>
          </cell>
          <cell r="L1" t="str">
            <v>WEM</v>
          </cell>
        </row>
        <row r="2">
          <cell r="A2">
            <v>41548</v>
          </cell>
          <cell r="C2">
            <v>108744</v>
          </cell>
          <cell r="E2">
            <v>3220</v>
          </cell>
        </row>
        <row r="3">
          <cell r="A3">
            <v>41579</v>
          </cell>
          <cell r="C3">
            <v>108730</v>
          </cell>
          <cell r="E3">
            <v>2623</v>
          </cell>
        </row>
        <row r="4">
          <cell r="A4">
            <v>41609</v>
          </cell>
          <cell r="C4">
            <v>119815</v>
          </cell>
          <cell r="E4">
            <v>2545</v>
          </cell>
        </row>
        <row r="5">
          <cell r="A5" t="str">
            <v>TOTAL 2013</v>
          </cell>
          <cell r="C5">
            <v>337289</v>
          </cell>
          <cell r="D5">
            <v>0</v>
          </cell>
          <cell r="E5">
            <v>8388</v>
          </cell>
          <cell r="G5">
            <v>0</v>
          </cell>
          <cell r="H5">
            <v>0</v>
          </cell>
          <cell r="I5">
            <v>0</v>
          </cell>
          <cell r="J5">
            <v>0</v>
          </cell>
          <cell r="L5">
            <v>0</v>
          </cell>
        </row>
        <row r="6">
          <cell r="A6">
            <v>41640</v>
          </cell>
          <cell r="C6">
            <v>105524</v>
          </cell>
          <cell r="E6">
            <v>3026</v>
          </cell>
        </row>
        <row r="7">
          <cell r="A7">
            <v>41671</v>
          </cell>
          <cell r="C7">
            <v>106581</v>
          </cell>
          <cell r="E7">
            <v>2494</v>
          </cell>
        </row>
        <row r="8">
          <cell r="A8">
            <v>41699</v>
          </cell>
          <cell r="C8">
            <v>129695</v>
          </cell>
          <cell r="E8">
            <v>2364</v>
          </cell>
        </row>
        <row r="9">
          <cell r="A9">
            <v>41730</v>
          </cell>
          <cell r="C9">
            <v>117633</v>
          </cell>
          <cell r="E9">
            <v>2187</v>
          </cell>
        </row>
        <row r="10">
          <cell r="A10">
            <v>41760</v>
          </cell>
          <cell r="C10">
            <v>112088</v>
          </cell>
          <cell r="E10">
            <v>2323</v>
          </cell>
        </row>
        <row r="11">
          <cell r="A11">
            <v>41791</v>
          </cell>
          <cell r="C11">
            <v>87945</v>
          </cell>
          <cell r="E11">
            <v>1229</v>
          </cell>
        </row>
        <row r="12">
          <cell r="A12">
            <v>41821</v>
          </cell>
          <cell r="C12">
            <v>108484</v>
          </cell>
          <cell r="E12">
            <v>1537</v>
          </cell>
          <cell r="H12">
            <v>14</v>
          </cell>
          <cell r="J12">
            <v>91</v>
          </cell>
        </row>
        <row r="13">
          <cell r="A13">
            <v>41852</v>
          </cell>
          <cell r="C13">
            <v>114335</v>
          </cell>
          <cell r="E13">
            <v>1464</v>
          </cell>
          <cell r="H13">
            <v>14</v>
          </cell>
          <cell r="J13">
            <v>95</v>
          </cell>
        </row>
        <row r="14">
          <cell r="A14">
            <v>41883</v>
          </cell>
          <cell r="C14">
            <v>109664</v>
          </cell>
          <cell r="E14">
            <v>2850</v>
          </cell>
          <cell r="H14">
            <v>22</v>
          </cell>
          <cell r="J14">
            <v>90</v>
          </cell>
        </row>
        <row r="15">
          <cell r="A15">
            <v>41913</v>
          </cell>
          <cell r="C15">
            <v>115683</v>
          </cell>
          <cell r="D15">
            <v>378</v>
          </cell>
          <cell r="E15">
            <v>2811</v>
          </cell>
          <cell r="H15">
            <v>10</v>
          </cell>
          <cell r="J15">
            <v>89</v>
          </cell>
        </row>
        <row r="16">
          <cell r="A16">
            <v>41944</v>
          </cell>
          <cell r="C16">
            <v>111236</v>
          </cell>
          <cell r="D16">
            <v>842</v>
          </cell>
          <cell r="E16">
            <v>2864</v>
          </cell>
          <cell r="H16">
            <v>16</v>
          </cell>
          <cell r="J16">
            <v>105</v>
          </cell>
        </row>
        <row r="17">
          <cell r="A17">
            <v>41974</v>
          </cell>
          <cell r="C17">
            <v>113928</v>
          </cell>
          <cell r="D17">
            <v>1353</v>
          </cell>
          <cell r="E17">
            <v>2566</v>
          </cell>
          <cell r="H17">
            <v>9</v>
          </cell>
          <cell r="J17">
            <v>82</v>
          </cell>
        </row>
        <row r="18">
          <cell r="A18" t="str">
            <v>TOTAL 2014</v>
          </cell>
          <cell r="C18">
            <v>1332796</v>
          </cell>
          <cell r="D18">
            <v>2573</v>
          </cell>
          <cell r="E18">
            <v>27715</v>
          </cell>
          <cell r="G18">
            <v>0</v>
          </cell>
          <cell r="H18">
            <v>85</v>
          </cell>
          <cell r="I18">
            <v>0</v>
          </cell>
          <cell r="J18">
            <v>552</v>
          </cell>
          <cell r="L18">
            <v>0</v>
          </cell>
        </row>
        <row r="19">
          <cell r="A19">
            <v>42005</v>
          </cell>
          <cell r="C19">
            <v>106897</v>
          </cell>
          <cell r="D19">
            <v>2664</v>
          </cell>
          <cell r="E19">
            <v>2905</v>
          </cell>
          <cell r="H19">
            <v>6</v>
          </cell>
          <cell r="J19">
            <v>88</v>
          </cell>
        </row>
        <row r="20">
          <cell r="A20">
            <v>42036</v>
          </cell>
          <cell r="C20">
            <v>107887</v>
          </cell>
          <cell r="D20">
            <v>1691</v>
          </cell>
          <cell r="E20">
            <v>1884</v>
          </cell>
          <cell r="H20">
            <v>12</v>
          </cell>
          <cell r="J20">
            <v>102</v>
          </cell>
        </row>
        <row r="21">
          <cell r="A21">
            <v>42064</v>
          </cell>
          <cell r="C21">
            <v>124162</v>
          </cell>
          <cell r="D21">
            <v>2328</v>
          </cell>
          <cell r="E21">
            <v>2480</v>
          </cell>
          <cell r="H21">
            <v>8</v>
          </cell>
          <cell r="J21">
            <v>110</v>
          </cell>
        </row>
        <row r="22">
          <cell r="A22">
            <v>42095</v>
          </cell>
          <cell r="C22">
            <v>79295</v>
          </cell>
          <cell r="D22">
            <v>1338</v>
          </cell>
          <cell r="E22">
            <v>1167</v>
          </cell>
          <cell r="H22">
            <v>8</v>
          </cell>
          <cell r="J22">
            <v>53</v>
          </cell>
        </row>
        <row r="23">
          <cell r="A23">
            <v>42125</v>
          </cell>
          <cell r="C23">
            <v>1</v>
          </cell>
          <cell r="H23">
            <v>1</v>
          </cell>
        </row>
        <row r="24">
          <cell r="A24">
            <v>42156</v>
          </cell>
        </row>
        <row r="25">
          <cell r="A25">
            <v>42186</v>
          </cell>
        </row>
        <row r="26">
          <cell r="A26">
            <v>42217</v>
          </cell>
          <cell r="C26">
            <v>23103</v>
          </cell>
          <cell r="D26">
            <v>326</v>
          </cell>
          <cell r="E26">
            <v>356</v>
          </cell>
          <cell r="H26">
            <v>4</v>
          </cell>
          <cell r="J26">
            <v>21</v>
          </cell>
        </row>
        <row r="27">
          <cell r="A27">
            <v>42248</v>
          </cell>
          <cell r="C27">
            <v>109238</v>
          </cell>
          <cell r="D27">
            <v>1181</v>
          </cell>
          <cell r="E27">
            <v>1579</v>
          </cell>
          <cell r="H27">
            <v>13</v>
          </cell>
          <cell r="J27">
            <v>70</v>
          </cell>
        </row>
        <row r="28">
          <cell r="A28">
            <v>42278</v>
          </cell>
          <cell r="C28">
            <v>117486</v>
          </cell>
          <cell r="D28">
            <v>791</v>
          </cell>
          <cell r="E28">
            <v>1920</v>
          </cell>
          <cell r="H28">
            <v>14</v>
          </cell>
          <cell r="J28">
            <v>78</v>
          </cell>
        </row>
        <row r="29">
          <cell r="A29">
            <v>42309</v>
          </cell>
          <cell r="C29">
            <v>117261</v>
          </cell>
          <cell r="D29">
            <v>744</v>
          </cell>
          <cell r="E29">
            <v>1571</v>
          </cell>
          <cell r="H29">
            <v>6</v>
          </cell>
          <cell r="J29">
            <v>79</v>
          </cell>
        </row>
        <row r="30">
          <cell r="A30">
            <v>42339</v>
          </cell>
          <cell r="C30">
            <v>130816</v>
          </cell>
          <cell r="D30">
            <v>957</v>
          </cell>
          <cell r="E30">
            <v>1464</v>
          </cell>
          <cell r="H30">
            <v>4</v>
          </cell>
          <cell r="J30">
            <v>52</v>
          </cell>
        </row>
        <row r="31">
          <cell r="A31" t="str">
            <v>TOTAL 2015</v>
          </cell>
          <cell r="C31">
            <v>916146</v>
          </cell>
          <cell r="D31">
            <v>12020</v>
          </cell>
          <cell r="E31">
            <v>15326</v>
          </cell>
          <cell r="G31">
            <v>0</v>
          </cell>
          <cell r="H31">
            <v>76</v>
          </cell>
          <cell r="I31">
            <v>0</v>
          </cell>
          <cell r="J31">
            <v>653</v>
          </cell>
          <cell r="L31">
            <v>0</v>
          </cell>
        </row>
        <row r="32">
          <cell r="A32">
            <v>42370</v>
          </cell>
          <cell r="C32">
            <v>121308</v>
          </cell>
          <cell r="D32">
            <v>3017</v>
          </cell>
          <cell r="E32">
            <v>1917</v>
          </cell>
          <cell r="H32">
            <v>5</v>
          </cell>
          <cell r="J32">
            <v>50</v>
          </cell>
        </row>
        <row r="33">
          <cell r="A33">
            <v>42401</v>
          </cell>
          <cell r="C33">
            <v>128949</v>
          </cell>
          <cell r="D33">
            <v>12412</v>
          </cell>
          <cell r="E33">
            <v>2657</v>
          </cell>
          <cell r="H33">
            <v>7</v>
          </cell>
          <cell r="J33">
            <v>73</v>
          </cell>
        </row>
        <row r="34">
          <cell r="A34">
            <v>42430</v>
          </cell>
          <cell r="C34">
            <v>139503</v>
          </cell>
          <cell r="D34">
            <v>19997</v>
          </cell>
          <cell r="E34">
            <v>3060</v>
          </cell>
          <cell r="H34">
            <v>10</v>
          </cell>
          <cell r="J34">
            <v>79</v>
          </cell>
        </row>
        <row r="35">
          <cell r="A35">
            <v>42461</v>
          </cell>
          <cell r="C35">
            <v>134116</v>
          </cell>
          <cell r="D35">
            <v>20431</v>
          </cell>
          <cell r="E35">
            <v>3827</v>
          </cell>
          <cell r="H35">
            <v>2</v>
          </cell>
          <cell r="J35">
            <v>51</v>
          </cell>
        </row>
        <row r="36">
          <cell r="A36">
            <v>42491</v>
          </cell>
          <cell r="C36">
            <v>129400</v>
          </cell>
          <cell r="D36">
            <v>21184</v>
          </cell>
          <cell r="E36">
            <v>3457</v>
          </cell>
          <cell r="H36">
            <v>14</v>
          </cell>
          <cell r="J36">
            <v>83</v>
          </cell>
        </row>
        <row r="37">
          <cell r="A37">
            <v>42522</v>
          </cell>
          <cell r="C37">
            <v>120029</v>
          </cell>
          <cell r="D37">
            <v>20442</v>
          </cell>
          <cell r="E37">
            <v>2488</v>
          </cell>
          <cell r="H37">
            <v>11</v>
          </cell>
          <cell r="J37">
            <v>87</v>
          </cell>
        </row>
        <row r="38">
          <cell r="A38">
            <v>42552</v>
          </cell>
          <cell r="C38">
            <v>127095</v>
          </cell>
          <cell r="D38">
            <v>19364</v>
          </cell>
          <cell r="E38">
            <v>3096</v>
          </cell>
          <cell r="H38">
            <v>9</v>
          </cell>
          <cell r="J38">
            <v>100</v>
          </cell>
        </row>
        <row r="39">
          <cell r="A39">
            <v>42583</v>
          </cell>
          <cell r="C39">
            <v>127911</v>
          </cell>
          <cell r="D39">
            <v>20269</v>
          </cell>
          <cell r="E39">
            <v>2935</v>
          </cell>
          <cell r="H39">
            <v>11</v>
          </cell>
          <cell r="J39">
            <v>80</v>
          </cell>
        </row>
        <row r="40">
          <cell r="A40">
            <v>42614</v>
          </cell>
          <cell r="C40">
            <v>127249</v>
          </cell>
          <cell r="D40">
            <v>20732</v>
          </cell>
          <cell r="E40">
            <v>2633</v>
          </cell>
          <cell r="H40">
            <v>8</v>
          </cell>
          <cell r="J40">
            <v>85</v>
          </cell>
        </row>
        <row r="41">
          <cell r="A41">
            <v>42644</v>
          </cell>
          <cell r="C41">
            <v>134912</v>
          </cell>
          <cell r="D41">
            <v>43393</v>
          </cell>
          <cell r="E41">
            <v>4002</v>
          </cell>
          <cell r="H41">
            <v>7</v>
          </cell>
          <cell r="J41">
            <v>119</v>
          </cell>
        </row>
        <row r="42">
          <cell r="A42">
            <v>42675</v>
          </cell>
          <cell r="C42">
            <v>136196</v>
          </cell>
          <cell r="D42">
            <v>92899</v>
          </cell>
          <cell r="E42">
            <v>3864</v>
          </cell>
          <cell r="H42">
            <v>53</v>
          </cell>
          <cell r="J42">
            <v>108</v>
          </cell>
        </row>
        <row r="43">
          <cell r="A43">
            <v>42705</v>
          </cell>
          <cell r="C43">
            <v>144016</v>
          </cell>
          <cell r="D43">
            <v>150666</v>
          </cell>
          <cell r="E43">
            <v>3504</v>
          </cell>
          <cell r="H43">
            <v>10</v>
          </cell>
          <cell r="J43">
            <v>69</v>
          </cell>
        </row>
        <row r="44">
          <cell r="A44" t="str">
            <v>TOTAL 2016</v>
          </cell>
          <cell r="C44">
            <v>1570684</v>
          </cell>
          <cell r="D44">
            <v>444806</v>
          </cell>
          <cell r="E44">
            <v>37440</v>
          </cell>
          <cell r="G44">
            <v>0</v>
          </cell>
          <cell r="H44">
            <v>147</v>
          </cell>
          <cell r="I44">
            <v>0</v>
          </cell>
          <cell r="J44">
            <v>984</v>
          </cell>
          <cell r="L44">
            <v>0</v>
          </cell>
        </row>
        <row r="45">
          <cell r="A45">
            <v>42736</v>
          </cell>
          <cell r="C45">
            <v>129290</v>
          </cell>
          <cell r="D45">
            <v>139269</v>
          </cell>
          <cell r="E45">
            <v>4205</v>
          </cell>
          <cell r="H45">
            <v>10</v>
          </cell>
          <cell r="J45">
            <v>103</v>
          </cell>
        </row>
        <row r="46">
          <cell r="A46">
            <v>42767</v>
          </cell>
          <cell r="C46">
            <v>128382</v>
          </cell>
          <cell r="D46">
            <v>127331</v>
          </cell>
          <cell r="E46">
            <v>5688</v>
          </cell>
          <cell r="H46">
            <v>1</v>
          </cell>
          <cell r="J46">
            <v>101</v>
          </cell>
        </row>
        <row r="47">
          <cell r="A47">
            <v>42795</v>
          </cell>
          <cell r="C47">
            <v>149462</v>
          </cell>
          <cell r="D47">
            <v>136280</v>
          </cell>
          <cell r="E47">
            <v>5747</v>
          </cell>
          <cell r="H47">
            <v>4</v>
          </cell>
          <cell r="J47">
            <v>105</v>
          </cell>
        </row>
        <row r="48">
          <cell r="A48">
            <v>42826</v>
          </cell>
          <cell r="C48">
            <v>142496</v>
          </cell>
          <cell r="D48">
            <v>129234</v>
          </cell>
          <cell r="E48">
            <v>6166</v>
          </cell>
          <cell r="H48">
            <v>10</v>
          </cell>
          <cell r="J48">
            <v>76</v>
          </cell>
        </row>
        <row r="49">
          <cell r="A49">
            <v>42856</v>
          </cell>
          <cell r="C49">
            <v>142331</v>
          </cell>
          <cell r="D49">
            <v>139783</v>
          </cell>
          <cell r="E49">
            <v>5064</v>
          </cell>
          <cell r="H49">
            <v>16</v>
          </cell>
          <cell r="J49">
            <v>104</v>
          </cell>
        </row>
        <row r="50">
          <cell r="A50">
            <v>42887</v>
          </cell>
          <cell r="C50">
            <v>141005</v>
          </cell>
          <cell r="D50">
            <v>130653</v>
          </cell>
          <cell r="E50">
            <v>5109</v>
          </cell>
          <cell r="H50">
            <v>5</v>
          </cell>
          <cell r="J50">
            <v>85</v>
          </cell>
        </row>
        <row r="51">
          <cell r="A51">
            <v>42917</v>
          </cell>
          <cell r="C51">
            <v>141885</v>
          </cell>
          <cell r="D51">
            <v>136348</v>
          </cell>
          <cell r="E51">
            <v>4611</v>
          </cell>
          <cell r="H51">
            <v>6</v>
          </cell>
          <cell r="J51">
            <v>87</v>
          </cell>
        </row>
        <row r="52">
          <cell r="A52">
            <v>42948</v>
          </cell>
          <cell r="C52">
            <v>143898</v>
          </cell>
          <cell r="D52">
            <v>138645</v>
          </cell>
          <cell r="E52">
            <v>4840</v>
          </cell>
          <cell r="H52">
            <v>1</v>
          </cell>
          <cell r="J52">
            <v>81</v>
          </cell>
        </row>
        <row r="53">
          <cell r="A53">
            <v>42979</v>
          </cell>
          <cell r="C53">
            <v>141215</v>
          </cell>
          <cell r="D53">
            <v>127963</v>
          </cell>
          <cell r="E53">
            <v>4140</v>
          </cell>
          <cell r="H53">
            <v>2</v>
          </cell>
          <cell r="J53">
            <v>87</v>
          </cell>
        </row>
        <row r="54">
          <cell r="A54">
            <v>43009</v>
          </cell>
          <cell r="C54">
            <v>150989</v>
          </cell>
          <cell r="D54">
            <v>135318</v>
          </cell>
          <cell r="E54">
            <v>4671</v>
          </cell>
          <cell r="H54">
            <v>4</v>
          </cell>
          <cell r="J54">
            <v>54</v>
          </cell>
        </row>
        <row r="55">
          <cell r="A55">
            <v>43040</v>
          </cell>
          <cell r="C55">
            <v>141962</v>
          </cell>
          <cell r="D55">
            <v>127123</v>
          </cell>
          <cell r="E55">
            <v>5048</v>
          </cell>
          <cell r="H55">
            <v>1</v>
          </cell>
          <cell r="J55">
            <v>95</v>
          </cell>
        </row>
        <row r="56">
          <cell r="A56">
            <v>43070</v>
          </cell>
          <cell r="C56">
            <v>153757</v>
          </cell>
          <cell r="D56">
            <v>137241</v>
          </cell>
          <cell r="E56">
            <v>5009</v>
          </cell>
          <cell r="H56">
            <v>2</v>
          </cell>
          <cell r="J56">
            <v>75</v>
          </cell>
        </row>
        <row r="57">
          <cell r="A57" t="str">
            <v>TOTAL 2017</v>
          </cell>
          <cell r="C57">
            <v>1706672</v>
          </cell>
          <cell r="D57">
            <v>1605188</v>
          </cell>
          <cell r="E57">
            <v>60298</v>
          </cell>
          <cell r="G57">
            <v>0</v>
          </cell>
          <cell r="H57">
            <v>62</v>
          </cell>
          <cell r="I57">
            <v>0</v>
          </cell>
          <cell r="J57">
            <v>1053</v>
          </cell>
          <cell r="L57">
            <v>0</v>
          </cell>
        </row>
        <row r="58">
          <cell r="A58">
            <v>43101</v>
          </cell>
          <cell r="C58">
            <v>133680</v>
          </cell>
          <cell r="D58">
            <v>132029</v>
          </cell>
          <cell r="E58">
            <v>4147</v>
          </cell>
          <cell r="H58">
            <v>2</v>
          </cell>
          <cell r="J58">
            <v>53</v>
          </cell>
        </row>
        <row r="59">
          <cell r="A59">
            <v>43132</v>
          </cell>
          <cell r="C59">
            <v>133309</v>
          </cell>
          <cell r="D59">
            <v>120132</v>
          </cell>
          <cell r="E59">
            <v>3972</v>
          </cell>
          <cell r="J59">
            <v>75</v>
          </cell>
        </row>
        <row r="60">
          <cell r="A60">
            <v>43160</v>
          </cell>
          <cell r="C60">
            <v>159107</v>
          </cell>
          <cell r="D60">
            <v>119402</v>
          </cell>
          <cell r="E60">
            <v>4322</v>
          </cell>
          <cell r="H60">
            <v>14</v>
          </cell>
          <cell r="J60">
            <v>71</v>
          </cell>
        </row>
        <row r="61">
          <cell r="A61">
            <v>43191</v>
          </cell>
          <cell r="C61">
            <v>148892</v>
          </cell>
          <cell r="D61">
            <v>117063</v>
          </cell>
          <cell r="E61">
            <v>4160</v>
          </cell>
          <cell r="H61">
            <v>9</v>
          </cell>
          <cell r="J61">
            <v>83</v>
          </cell>
        </row>
        <row r="62">
          <cell r="A62">
            <v>43221</v>
          </cell>
          <cell r="C62">
            <v>151811</v>
          </cell>
          <cell r="D62">
            <v>120311</v>
          </cell>
          <cell r="E62">
            <v>3609</v>
          </cell>
          <cell r="H62">
            <v>1</v>
          </cell>
          <cell r="J62">
            <v>81</v>
          </cell>
        </row>
        <row r="63">
          <cell r="A63">
            <v>43252</v>
          </cell>
          <cell r="C63">
            <v>145937</v>
          </cell>
          <cell r="D63">
            <v>120132</v>
          </cell>
          <cell r="E63">
            <v>3733</v>
          </cell>
          <cell r="H63">
            <v>2</v>
          </cell>
          <cell r="J63">
            <v>78</v>
          </cell>
        </row>
        <row r="64">
          <cell r="A64">
            <v>43282</v>
          </cell>
          <cell r="C64">
            <v>150374</v>
          </cell>
          <cell r="D64">
            <v>118250</v>
          </cell>
          <cell r="E64">
            <v>3481</v>
          </cell>
          <cell r="H64">
            <v>12</v>
          </cell>
          <cell r="J64">
            <v>101</v>
          </cell>
        </row>
        <row r="65">
          <cell r="A65">
            <v>43313</v>
          </cell>
          <cell r="C65">
            <v>153528</v>
          </cell>
          <cell r="D65">
            <v>120977</v>
          </cell>
          <cell r="E65">
            <v>3332</v>
          </cell>
          <cell r="H65">
            <v>3</v>
          </cell>
          <cell r="J65">
            <v>89</v>
          </cell>
        </row>
        <row r="66">
          <cell r="A66">
            <v>43344</v>
          </cell>
          <cell r="C66">
            <v>148563</v>
          </cell>
          <cell r="D66">
            <v>120695</v>
          </cell>
          <cell r="E66">
            <v>4003</v>
          </cell>
          <cell r="H66">
            <v>23</v>
          </cell>
          <cell r="J66">
            <v>81</v>
          </cell>
        </row>
        <row r="67">
          <cell r="A67">
            <v>43374</v>
          </cell>
          <cell r="C67">
            <v>145176</v>
          </cell>
          <cell r="D67">
            <v>118457</v>
          </cell>
          <cell r="E67">
            <v>4989</v>
          </cell>
          <cell r="H67">
            <v>7</v>
          </cell>
          <cell r="J67">
            <v>78</v>
          </cell>
        </row>
        <row r="68">
          <cell r="A68">
            <v>43405</v>
          </cell>
          <cell r="C68">
            <v>145672</v>
          </cell>
          <cell r="D68">
            <v>110365</v>
          </cell>
          <cell r="E68">
            <v>4799</v>
          </cell>
          <cell r="H68">
            <v>2</v>
          </cell>
          <cell r="J68">
            <v>75</v>
          </cell>
        </row>
        <row r="69">
          <cell r="A69">
            <v>43435</v>
          </cell>
          <cell r="C69">
            <v>164048</v>
          </cell>
          <cell r="D69">
            <v>140512</v>
          </cell>
          <cell r="E69">
            <v>4647</v>
          </cell>
          <cell r="H69">
            <v>19</v>
          </cell>
          <cell r="J69">
            <v>71</v>
          </cell>
        </row>
        <row r="70">
          <cell r="A70" t="str">
            <v>TOTAL 2018</v>
          </cell>
          <cell r="C70">
            <v>1780097</v>
          </cell>
          <cell r="D70">
            <v>1458325</v>
          </cell>
          <cell r="E70">
            <v>49194</v>
          </cell>
          <cell r="G70">
            <v>0</v>
          </cell>
          <cell r="H70">
            <v>94</v>
          </cell>
          <cell r="I70">
            <v>0</v>
          </cell>
          <cell r="J70">
            <v>936</v>
          </cell>
          <cell r="L70">
            <v>0</v>
          </cell>
        </row>
        <row r="71">
          <cell r="A71">
            <v>43466</v>
          </cell>
          <cell r="C71">
            <v>146861</v>
          </cell>
          <cell r="D71">
            <v>146764</v>
          </cell>
          <cell r="E71">
            <v>4515</v>
          </cell>
          <cell r="H71">
            <v>14</v>
          </cell>
          <cell r="J71">
            <v>80</v>
          </cell>
        </row>
        <row r="72">
          <cell r="A72">
            <v>43497</v>
          </cell>
          <cell r="C72">
            <v>145308</v>
          </cell>
          <cell r="D72">
            <v>113365</v>
          </cell>
          <cell r="E72">
            <v>3711</v>
          </cell>
          <cell r="H72">
            <v>1</v>
          </cell>
          <cell r="J72">
            <v>55</v>
          </cell>
        </row>
        <row r="73">
          <cell r="A73">
            <v>43525</v>
          </cell>
          <cell r="C73">
            <v>164401</v>
          </cell>
          <cell r="D73">
            <v>109817</v>
          </cell>
          <cell r="E73">
            <v>3827</v>
          </cell>
          <cell r="H73">
            <v>6</v>
          </cell>
          <cell r="J73">
            <v>66</v>
          </cell>
        </row>
        <row r="74">
          <cell r="A74">
            <v>43556</v>
          </cell>
          <cell r="C74">
            <v>154498</v>
          </cell>
          <cell r="D74">
            <v>111624</v>
          </cell>
          <cell r="E74">
            <v>3581</v>
          </cell>
          <cell r="H74">
            <v>3</v>
          </cell>
          <cell r="J74">
            <v>67</v>
          </cell>
        </row>
        <row r="75">
          <cell r="A75">
            <v>43586</v>
          </cell>
          <cell r="C75">
            <v>153037</v>
          </cell>
          <cell r="D75">
            <v>112733</v>
          </cell>
          <cell r="E75">
            <v>3491</v>
          </cell>
          <cell r="H75">
            <v>368</v>
          </cell>
          <cell r="J75">
            <v>77</v>
          </cell>
        </row>
        <row r="76">
          <cell r="A76">
            <v>43617</v>
          </cell>
          <cell r="C76">
            <v>155278</v>
          </cell>
          <cell r="D76">
            <v>95728</v>
          </cell>
          <cell r="E76">
            <v>3263</v>
          </cell>
          <cell r="H76">
            <v>371</v>
          </cell>
          <cell r="J76">
            <v>66</v>
          </cell>
        </row>
        <row r="77">
          <cell r="A77">
            <v>43647</v>
          </cell>
          <cell r="C77">
            <v>147460</v>
          </cell>
          <cell r="D77">
            <v>103686</v>
          </cell>
          <cell r="E77">
            <v>3430</v>
          </cell>
          <cell r="H77">
            <v>272</v>
          </cell>
          <cell r="J77">
            <v>90</v>
          </cell>
        </row>
        <row r="78">
          <cell r="A78">
            <v>43678</v>
          </cell>
          <cell r="C78">
            <v>152673</v>
          </cell>
          <cell r="D78">
            <v>73011</v>
          </cell>
          <cell r="E78">
            <v>4024</v>
          </cell>
          <cell r="H78">
            <v>458</v>
          </cell>
          <cell r="I78">
            <v>19627</v>
          </cell>
          <cell r="J78">
            <v>86</v>
          </cell>
        </row>
        <row r="79">
          <cell r="A79">
            <v>43709</v>
          </cell>
          <cell r="C79">
            <v>150410</v>
          </cell>
          <cell r="D79">
            <v>16329</v>
          </cell>
          <cell r="E79">
            <v>4172</v>
          </cell>
          <cell r="H79">
            <v>254</v>
          </cell>
          <cell r="I79">
            <v>61709</v>
          </cell>
          <cell r="J79">
            <v>73</v>
          </cell>
        </row>
        <row r="80">
          <cell r="A80">
            <v>43739</v>
          </cell>
          <cell r="C80">
            <v>153055</v>
          </cell>
          <cell r="D80">
            <v>13141</v>
          </cell>
          <cell r="E80">
            <v>4954</v>
          </cell>
          <cell r="H80">
            <v>270</v>
          </cell>
          <cell r="I80">
            <v>75430</v>
          </cell>
          <cell r="J80">
            <v>74</v>
          </cell>
        </row>
        <row r="81">
          <cell r="A81">
            <v>43770</v>
          </cell>
          <cell r="C81">
            <v>150852</v>
          </cell>
          <cell r="D81">
            <v>10997</v>
          </cell>
          <cell r="E81">
            <v>5237</v>
          </cell>
          <cell r="H81">
            <v>378</v>
          </cell>
          <cell r="I81">
            <v>68102</v>
          </cell>
          <cell r="J81">
            <v>77</v>
          </cell>
        </row>
        <row r="82">
          <cell r="A82">
            <v>43800</v>
          </cell>
          <cell r="C82">
            <v>154961</v>
          </cell>
          <cell r="D82">
            <v>9997</v>
          </cell>
          <cell r="E82">
            <v>5820</v>
          </cell>
          <cell r="H82">
            <v>307</v>
          </cell>
          <cell r="I82">
            <v>72190</v>
          </cell>
          <cell r="J82">
            <v>106</v>
          </cell>
        </row>
        <row r="83">
          <cell r="A83" t="str">
            <v>TOTAL 2019</v>
          </cell>
          <cell r="C83">
            <v>1828794</v>
          </cell>
          <cell r="D83">
            <v>917192</v>
          </cell>
          <cell r="E83">
            <v>50025</v>
          </cell>
          <cell r="G83">
            <v>0</v>
          </cell>
          <cell r="H83">
            <v>2702</v>
          </cell>
          <cell r="I83">
            <v>297058</v>
          </cell>
          <cell r="J83">
            <v>917</v>
          </cell>
          <cell r="L83">
            <v>0</v>
          </cell>
        </row>
        <row r="84">
          <cell r="A84">
            <v>43831</v>
          </cell>
          <cell r="C84">
            <v>152029</v>
          </cell>
          <cell r="D84">
            <v>11159</v>
          </cell>
          <cell r="E84">
            <v>8380</v>
          </cell>
          <cell r="H84">
            <v>372</v>
          </cell>
          <cell r="I84">
            <v>75937</v>
          </cell>
          <cell r="J84">
            <v>75</v>
          </cell>
        </row>
        <row r="85">
          <cell r="A85">
            <v>43862</v>
          </cell>
          <cell r="C85">
            <v>153518</v>
          </cell>
          <cell r="D85">
            <v>8748</v>
          </cell>
          <cell r="E85">
            <v>6143</v>
          </cell>
          <cell r="H85">
            <v>302</v>
          </cell>
          <cell r="I85">
            <v>59085</v>
          </cell>
          <cell r="J85">
            <v>80</v>
          </cell>
        </row>
        <row r="86">
          <cell r="A86">
            <v>43891</v>
          </cell>
          <cell r="C86">
            <v>178951</v>
          </cell>
          <cell r="D86">
            <v>8755</v>
          </cell>
          <cell r="E86">
            <v>4651</v>
          </cell>
          <cell r="H86">
            <v>489</v>
          </cell>
          <cell r="I86">
            <v>45768</v>
          </cell>
          <cell r="J86">
            <v>107</v>
          </cell>
        </row>
        <row r="87">
          <cell r="A87">
            <v>43922</v>
          </cell>
          <cell r="C87">
            <v>167639</v>
          </cell>
          <cell r="D87">
            <v>8436</v>
          </cell>
          <cell r="E87">
            <v>3470</v>
          </cell>
          <cell r="H87">
            <v>308</v>
          </cell>
          <cell r="I87">
            <v>38352</v>
          </cell>
          <cell r="J87">
            <v>73</v>
          </cell>
        </row>
        <row r="88">
          <cell r="A88">
            <v>43952</v>
          </cell>
          <cell r="C88">
            <v>167363</v>
          </cell>
          <cell r="D88">
            <v>8620</v>
          </cell>
          <cell r="E88">
            <v>5845</v>
          </cell>
          <cell r="H88">
            <v>279</v>
          </cell>
          <cell r="I88">
            <v>46645</v>
          </cell>
          <cell r="J88">
            <v>104</v>
          </cell>
        </row>
        <row r="89">
          <cell r="A89">
            <v>43983</v>
          </cell>
          <cell r="C89">
            <v>158842</v>
          </cell>
          <cell r="D89">
            <v>5880</v>
          </cell>
          <cell r="E89">
            <v>4450</v>
          </cell>
          <cell r="H89">
            <v>321</v>
          </cell>
          <cell r="I89">
            <v>34467</v>
          </cell>
          <cell r="J89">
            <v>105</v>
          </cell>
        </row>
        <row r="90">
          <cell r="A90">
            <v>44013</v>
          </cell>
          <cell r="C90">
            <v>154429</v>
          </cell>
          <cell r="D90">
            <v>6583</v>
          </cell>
          <cell r="E90">
            <v>2926</v>
          </cell>
          <cell r="H90">
            <v>239</v>
          </cell>
          <cell r="I90">
            <v>27214</v>
          </cell>
          <cell r="J90">
            <v>63</v>
          </cell>
        </row>
        <row r="91">
          <cell r="A91">
            <v>44044</v>
          </cell>
          <cell r="C91">
            <v>160047</v>
          </cell>
          <cell r="D91">
            <v>9725</v>
          </cell>
          <cell r="E91">
            <v>5778</v>
          </cell>
          <cell r="H91">
            <v>239</v>
          </cell>
          <cell r="I91">
            <v>38208</v>
          </cell>
          <cell r="J91">
            <v>83</v>
          </cell>
        </row>
        <row r="92">
          <cell r="A92">
            <v>44075</v>
          </cell>
          <cell r="C92">
            <v>150357</v>
          </cell>
          <cell r="D92">
            <v>10335</v>
          </cell>
          <cell r="E92">
            <v>6194</v>
          </cell>
          <cell r="H92">
            <v>337</v>
          </cell>
          <cell r="I92">
            <v>41349</v>
          </cell>
          <cell r="J92">
            <v>96</v>
          </cell>
        </row>
        <row r="93">
          <cell r="A93">
            <v>44105</v>
          </cell>
          <cell r="C93">
            <v>162329</v>
          </cell>
          <cell r="D93">
            <v>12417</v>
          </cell>
          <cell r="E93">
            <v>10587</v>
          </cell>
          <cell r="H93">
            <v>326</v>
          </cell>
          <cell r="I93">
            <v>54738</v>
          </cell>
          <cell r="J93">
            <v>93</v>
          </cell>
        </row>
        <row r="94">
          <cell r="A94">
            <v>44136</v>
          </cell>
          <cell r="C94">
            <v>157573</v>
          </cell>
          <cell r="D94">
            <v>11416</v>
          </cell>
          <cell r="E94">
            <v>9503</v>
          </cell>
          <cell r="H94">
            <v>289</v>
          </cell>
          <cell r="I94">
            <v>53316</v>
          </cell>
          <cell r="J94">
            <v>96</v>
          </cell>
        </row>
        <row r="95">
          <cell r="A95">
            <v>44166</v>
          </cell>
          <cell r="C95">
            <v>160256</v>
          </cell>
          <cell r="D95">
            <v>10409</v>
          </cell>
          <cell r="E95">
            <v>8649</v>
          </cell>
          <cell r="H95">
            <v>279</v>
          </cell>
          <cell r="I95">
            <v>53148</v>
          </cell>
          <cell r="J95">
            <v>77</v>
          </cell>
        </row>
        <row r="96">
          <cell r="A96" t="str">
            <v>TOTAL 2020</v>
          </cell>
          <cell r="C96">
            <v>1923333</v>
          </cell>
          <cell r="D96">
            <v>112483</v>
          </cell>
          <cell r="E96">
            <v>76576</v>
          </cell>
          <cell r="G96">
            <v>0</v>
          </cell>
          <cell r="H96">
            <v>3780</v>
          </cell>
          <cell r="I96">
            <v>568227</v>
          </cell>
          <cell r="J96">
            <v>1052</v>
          </cell>
          <cell r="L96">
            <v>0</v>
          </cell>
        </row>
        <row r="97">
          <cell r="A97">
            <v>44197</v>
          </cell>
          <cell r="C97">
            <v>151858</v>
          </cell>
          <cell r="D97">
            <v>10582</v>
          </cell>
          <cell r="E97">
            <v>10528</v>
          </cell>
          <cell r="H97">
            <v>239</v>
          </cell>
          <cell r="I97">
            <v>54096</v>
          </cell>
          <cell r="J97">
            <v>93</v>
          </cell>
        </row>
        <row r="98">
          <cell r="A98">
            <v>44228</v>
          </cell>
          <cell r="C98">
            <v>140382</v>
          </cell>
          <cell r="D98">
            <v>9112</v>
          </cell>
          <cell r="E98">
            <v>9198</v>
          </cell>
          <cell r="H98">
            <v>319</v>
          </cell>
          <cell r="I98">
            <v>46046</v>
          </cell>
          <cell r="J98">
            <v>90</v>
          </cell>
        </row>
        <row r="99">
          <cell r="A99">
            <v>44256</v>
          </cell>
          <cell r="C99">
            <v>158117</v>
          </cell>
          <cell r="D99">
            <v>10186</v>
          </cell>
          <cell r="E99">
            <v>8617</v>
          </cell>
          <cell r="H99">
            <v>322</v>
          </cell>
          <cell r="I99">
            <v>46191</v>
          </cell>
          <cell r="J99">
            <v>87</v>
          </cell>
        </row>
        <row r="100">
          <cell r="A100">
            <v>44287</v>
          </cell>
          <cell r="C100">
            <v>154935</v>
          </cell>
          <cell r="D100">
            <v>9418</v>
          </cell>
          <cell r="E100">
            <v>10043</v>
          </cell>
          <cell r="H100">
            <v>226</v>
          </cell>
          <cell r="I100">
            <v>42951</v>
          </cell>
          <cell r="J100">
            <v>83</v>
          </cell>
        </row>
        <row r="101">
          <cell r="A101">
            <v>44317</v>
          </cell>
          <cell r="C101">
            <v>166210</v>
          </cell>
          <cell r="D101">
            <v>10078</v>
          </cell>
          <cell r="E101">
            <v>6196</v>
          </cell>
          <cell r="H101">
            <v>162</v>
          </cell>
          <cell r="I101">
            <v>36006</v>
          </cell>
          <cell r="J101">
            <v>88</v>
          </cell>
        </row>
        <row r="102">
          <cell r="A102">
            <v>44348</v>
          </cell>
          <cell r="C102">
            <v>156201</v>
          </cell>
          <cell r="D102">
            <v>9576</v>
          </cell>
          <cell r="E102">
            <v>9963</v>
          </cell>
          <cell r="H102">
            <v>237</v>
          </cell>
          <cell r="I102">
            <v>39940</v>
          </cell>
          <cell r="J102">
            <v>75</v>
          </cell>
        </row>
        <row r="103">
          <cell r="A103">
            <v>44378</v>
          </cell>
          <cell r="C103">
            <v>168206</v>
          </cell>
          <cell r="D103">
            <v>9690</v>
          </cell>
          <cell r="E103">
            <v>4614</v>
          </cell>
          <cell r="H103">
            <v>292</v>
          </cell>
          <cell r="I103">
            <v>40746</v>
          </cell>
          <cell r="J103">
            <v>84</v>
          </cell>
        </row>
        <row r="104">
          <cell r="A104">
            <v>44409</v>
          </cell>
          <cell r="C104">
            <v>166235</v>
          </cell>
          <cell r="D104">
            <v>8629</v>
          </cell>
          <cell r="E104">
            <v>4957</v>
          </cell>
          <cell r="H104">
            <v>264</v>
          </cell>
          <cell r="I104">
            <v>38095</v>
          </cell>
          <cell r="J104">
            <v>78</v>
          </cell>
        </row>
        <row r="105">
          <cell r="A105">
            <v>44440</v>
          </cell>
          <cell r="C105">
            <v>158711</v>
          </cell>
          <cell r="D105">
            <v>8316</v>
          </cell>
          <cell r="E105">
            <v>4535</v>
          </cell>
          <cell r="H105">
            <v>272</v>
          </cell>
          <cell r="I105">
            <v>36160</v>
          </cell>
          <cell r="J105">
            <v>70</v>
          </cell>
        </row>
        <row r="106">
          <cell r="A106">
            <v>44470</v>
          </cell>
          <cell r="C106">
            <v>164835</v>
          </cell>
          <cell r="D106">
            <v>8965</v>
          </cell>
          <cell r="E106">
            <v>5297</v>
          </cell>
          <cell r="H106">
            <v>263</v>
          </cell>
          <cell r="I106">
            <v>43623</v>
          </cell>
          <cell r="J106">
            <v>52</v>
          </cell>
        </row>
        <row r="107">
          <cell r="A107">
            <v>44501</v>
          </cell>
          <cell r="C107">
            <v>144944</v>
          </cell>
          <cell r="D107">
            <v>9010</v>
          </cell>
          <cell r="E107">
            <v>5863</v>
          </cell>
          <cell r="H107">
            <v>286</v>
          </cell>
          <cell r="I107">
            <v>41918</v>
          </cell>
          <cell r="J107">
            <v>74</v>
          </cell>
        </row>
        <row r="108">
          <cell r="A108">
            <v>44531</v>
          </cell>
          <cell r="C108">
            <v>151210</v>
          </cell>
          <cell r="D108">
            <v>7816</v>
          </cell>
          <cell r="E108">
            <v>5743</v>
          </cell>
          <cell r="H108">
            <v>175</v>
          </cell>
          <cell r="I108">
            <v>41133</v>
          </cell>
          <cell r="J108">
            <v>60</v>
          </cell>
        </row>
        <row r="109">
          <cell r="A109" t="str">
            <v>TOTAL 2021</v>
          </cell>
          <cell r="C109">
            <v>1881844</v>
          </cell>
          <cell r="D109">
            <v>111378</v>
          </cell>
          <cell r="E109">
            <v>85554</v>
          </cell>
          <cell r="G109">
            <v>0</v>
          </cell>
          <cell r="H109">
            <v>3057</v>
          </cell>
          <cell r="I109">
            <v>506905</v>
          </cell>
          <cell r="J109">
            <v>934</v>
          </cell>
          <cell r="L109">
            <v>0</v>
          </cell>
        </row>
        <row r="110">
          <cell r="A110">
            <v>44562</v>
          </cell>
          <cell r="C110">
            <v>147415</v>
          </cell>
          <cell r="D110">
            <v>8641</v>
          </cell>
          <cell r="E110">
            <v>5055</v>
          </cell>
          <cell r="G110">
            <v>20237</v>
          </cell>
          <cell r="H110">
            <v>224</v>
          </cell>
          <cell r="I110">
            <v>27204</v>
          </cell>
          <cell r="J110">
            <v>89</v>
          </cell>
        </row>
        <row r="111">
          <cell r="A111">
            <v>44593</v>
          </cell>
          <cell r="C111">
            <v>139428</v>
          </cell>
          <cell r="D111">
            <v>7768</v>
          </cell>
          <cell r="E111">
            <v>3947</v>
          </cell>
          <cell r="G111">
            <v>33823</v>
          </cell>
          <cell r="H111">
            <v>182</v>
          </cell>
          <cell r="I111">
            <v>13903</v>
          </cell>
          <cell r="J111">
            <v>81</v>
          </cell>
        </row>
        <row r="112">
          <cell r="A112">
            <v>44621</v>
          </cell>
          <cell r="C112">
            <v>158623</v>
          </cell>
          <cell r="D112">
            <v>7974</v>
          </cell>
          <cell r="E112">
            <v>4600</v>
          </cell>
          <cell r="G112">
            <v>45683</v>
          </cell>
          <cell r="H112">
            <v>327</v>
          </cell>
          <cell r="I112">
            <v>13482</v>
          </cell>
          <cell r="J112">
            <v>65</v>
          </cell>
        </row>
        <row r="113">
          <cell r="A113">
            <v>44652</v>
          </cell>
          <cell r="C113">
            <v>149404</v>
          </cell>
          <cell r="D113">
            <v>7917</v>
          </cell>
          <cell r="E113">
            <v>5070</v>
          </cell>
          <cell r="G113">
            <v>51199</v>
          </cell>
          <cell r="H113">
            <v>241</v>
          </cell>
          <cell r="I113">
            <v>11823</v>
          </cell>
          <cell r="J113">
            <v>56</v>
          </cell>
        </row>
        <row r="114">
          <cell r="A114">
            <v>44682</v>
          </cell>
          <cell r="C114">
            <v>155858</v>
          </cell>
          <cell r="D114">
            <v>8774</v>
          </cell>
          <cell r="E114">
            <v>4770</v>
          </cell>
          <cell r="G114">
            <v>54320</v>
          </cell>
          <cell r="H114">
            <v>267</v>
          </cell>
          <cell r="I114">
            <v>10189</v>
          </cell>
          <cell r="J114">
            <v>65</v>
          </cell>
        </row>
        <row r="115">
          <cell r="A115">
            <v>44713</v>
          </cell>
          <cell r="C115">
            <v>148890</v>
          </cell>
          <cell r="D115">
            <v>8573</v>
          </cell>
          <cell r="E115">
            <v>4699</v>
          </cell>
          <cell r="G115">
            <v>56257</v>
          </cell>
          <cell r="H115">
            <v>164</v>
          </cell>
          <cell r="I115">
            <v>9478</v>
          </cell>
          <cell r="J115">
            <v>114</v>
          </cell>
        </row>
        <row r="116">
          <cell r="A116">
            <v>44743</v>
          </cell>
          <cell r="C116">
            <v>156254</v>
          </cell>
          <cell r="D116">
            <v>10901</v>
          </cell>
          <cell r="E116">
            <v>4855</v>
          </cell>
          <cell r="G116">
            <v>88439</v>
          </cell>
          <cell r="H116">
            <v>238</v>
          </cell>
          <cell r="I116">
            <v>14710</v>
          </cell>
          <cell r="J116">
            <v>62</v>
          </cell>
        </row>
        <row r="117">
          <cell r="A117">
            <v>44774</v>
          </cell>
          <cell r="C117">
            <v>150597</v>
          </cell>
          <cell r="D117">
            <v>10595</v>
          </cell>
          <cell r="E117">
            <v>4639</v>
          </cell>
          <cell r="G117">
            <v>97463</v>
          </cell>
          <cell r="H117">
            <v>160</v>
          </cell>
          <cell r="I117">
            <v>15286</v>
          </cell>
          <cell r="J117">
            <v>68</v>
          </cell>
        </row>
        <row r="118">
          <cell r="A118">
            <v>44805</v>
          </cell>
          <cell r="C118">
            <v>146259</v>
          </cell>
          <cell r="D118">
            <v>8125</v>
          </cell>
          <cell r="E118">
            <v>4091</v>
          </cell>
          <cell r="G118">
            <v>59380</v>
          </cell>
          <cell r="H118">
            <v>141</v>
          </cell>
          <cell r="I118">
            <v>9261</v>
          </cell>
          <cell r="J118">
            <v>51</v>
          </cell>
        </row>
        <row r="119">
          <cell r="A119">
            <v>44835</v>
          </cell>
          <cell r="C119">
            <v>156767</v>
          </cell>
          <cell r="D119">
            <v>8747</v>
          </cell>
          <cell r="E119">
            <v>5750</v>
          </cell>
          <cell r="G119">
            <v>63103</v>
          </cell>
          <cell r="H119">
            <v>133</v>
          </cell>
          <cell r="I119">
            <v>9416</v>
          </cell>
          <cell r="J119">
            <v>86</v>
          </cell>
        </row>
        <row r="120">
          <cell r="A120">
            <v>44866</v>
          </cell>
          <cell r="C120">
            <v>144256</v>
          </cell>
          <cell r="D120">
            <v>8091</v>
          </cell>
          <cell r="E120">
            <v>4692</v>
          </cell>
          <cell r="G120">
            <v>63734</v>
          </cell>
          <cell r="H120">
            <v>142</v>
          </cell>
          <cell r="I120">
            <v>7888</v>
          </cell>
          <cell r="J120">
            <v>39</v>
          </cell>
        </row>
        <row r="121">
          <cell r="A121">
            <v>44896</v>
          </cell>
          <cell r="C121">
            <v>148083</v>
          </cell>
          <cell r="D121">
            <v>7869</v>
          </cell>
          <cell r="E121">
            <v>4328</v>
          </cell>
          <cell r="G121">
            <v>70561</v>
          </cell>
          <cell r="H121">
            <v>165</v>
          </cell>
          <cell r="I121">
            <v>8342</v>
          </cell>
          <cell r="J121">
            <v>61</v>
          </cell>
        </row>
        <row r="122">
          <cell r="A122" t="str">
            <v>TOTAL 2022</v>
          </cell>
          <cell r="C122">
            <v>1801834</v>
          </cell>
          <cell r="D122">
            <v>103975</v>
          </cell>
          <cell r="E122">
            <v>56496</v>
          </cell>
          <cell r="G122">
            <v>704199</v>
          </cell>
          <cell r="H122">
            <v>2384</v>
          </cell>
          <cell r="I122">
            <v>150982</v>
          </cell>
          <cell r="J122">
            <v>837</v>
          </cell>
          <cell r="L122">
            <v>0</v>
          </cell>
        </row>
        <row r="123">
          <cell r="A123">
            <v>44927</v>
          </cell>
          <cell r="C123">
            <v>137651</v>
          </cell>
          <cell r="D123">
            <v>8424</v>
          </cell>
          <cell r="E123">
            <v>4070</v>
          </cell>
          <cell r="G123">
            <v>94821</v>
          </cell>
          <cell r="H123">
            <v>168</v>
          </cell>
          <cell r="I123">
            <v>10132</v>
          </cell>
          <cell r="J123">
            <v>52</v>
          </cell>
        </row>
        <row r="124">
          <cell r="A124">
            <v>44958</v>
          </cell>
          <cell r="C124">
            <v>130993</v>
          </cell>
          <cell r="D124">
            <v>6771</v>
          </cell>
          <cell r="E124">
            <v>3320</v>
          </cell>
          <cell r="G124">
            <v>84805</v>
          </cell>
          <cell r="H124">
            <v>113</v>
          </cell>
          <cell r="I124">
            <v>7402</v>
          </cell>
          <cell r="J124">
            <v>52</v>
          </cell>
        </row>
        <row r="125">
          <cell r="A125">
            <v>44986</v>
          </cell>
          <cell r="C125">
            <v>149462</v>
          </cell>
          <cell r="D125">
            <v>9729</v>
          </cell>
          <cell r="E125">
            <v>3411</v>
          </cell>
          <cell r="G125">
            <v>114913</v>
          </cell>
          <cell r="H125">
            <v>165</v>
          </cell>
          <cell r="I125">
            <v>8767</v>
          </cell>
          <cell r="J125">
            <v>66</v>
          </cell>
        </row>
        <row r="126">
          <cell r="A126">
            <v>45017</v>
          </cell>
          <cell r="C126">
            <v>149858</v>
          </cell>
          <cell r="D126">
            <v>9203</v>
          </cell>
          <cell r="E126">
            <v>2858</v>
          </cell>
          <cell r="G126">
            <v>121562</v>
          </cell>
          <cell r="H126">
            <v>144</v>
          </cell>
          <cell r="I126">
            <v>9130</v>
          </cell>
          <cell r="J126">
            <v>45</v>
          </cell>
        </row>
        <row r="127">
          <cell r="A127">
            <v>45047</v>
          </cell>
          <cell r="C127">
            <v>153909</v>
          </cell>
          <cell r="D127">
            <v>9541</v>
          </cell>
          <cell r="E127">
            <v>3090</v>
          </cell>
          <cell r="G127">
            <v>137921</v>
          </cell>
          <cell r="H127">
            <v>147</v>
          </cell>
          <cell r="I127">
            <v>9055</v>
          </cell>
          <cell r="J127">
            <v>48</v>
          </cell>
        </row>
        <row r="128">
          <cell r="A128">
            <v>45078</v>
          </cell>
          <cell r="C128">
            <v>143020</v>
          </cell>
          <cell r="D128">
            <v>7634</v>
          </cell>
          <cell r="E128">
            <v>2651</v>
          </cell>
          <cell r="G128">
            <v>107069</v>
          </cell>
          <cell r="H128">
            <v>99</v>
          </cell>
          <cell r="I128">
            <v>7312</v>
          </cell>
          <cell r="J128">
            <v>59</v>
          </cell>
        </row>
        <row r="129">
          <cell r="A129">
            <v>45108</v>
          </cell>
          <cell r="C129">
            <v>149430</v>
          </cell>
          <cell r="D129">
            <v>7529</v>
          </cell>
          <cell r="E129">
            <v>4310</v>
          </cell>
          <cell r="G129">
            <v>106153</v>
          </cell>
          <cell r="H129">
            <v>117</v>
          </cell>
          <cell r="I129">
            <v>8793</v>
          </cell>
          <cell r="J129">
            <v>50</v>
          </cell>
        </row>
        <row r="130">
          <cell r="A130">
            <v>45139</v>
          </cell>
          <cell r="C130">
            <v>146670</v>
          </cell>
          <cell r="D130">
            <v>7600</v>
          </cell>
          <cell r="E130">
            <v>6888</v>
          </cell>
          <cell r="G130">
            <v>100413</v>
          </cell>
          <cell r="H130">
            <v>102</v>
          </cell>
          <cell r="I130">
            <v>8604</v>
          </cell>
          <cell r="J130">
            <v>61</v>
          </cell>
        </row>
        <row r="131">
          <cell r="A131">
            <v>45170</v>
          </cell>
          <cell r="C131">
            <v>143923</v>
          </cell>
          <cell r="D131">
            <v>6933</v>
          </cell>
          <cell r="E131">
            <v>4703</v>
          </cell>
          <cell r="G131">
            <v>81440</v>
          </cell>
          <cell r="H131">
            <v>97</v>
          </cell>
          <cell r="I131">
            <v>5992</v>
          </cell>
          <cell r="J131">
            <v>151</v>
          </cell>
          <cell r="L131">
            <v>36</v>
          </cell>
        </row>
        <row r="132">
          <cell r="A132">
            <v>45200</v>
          </cell>
          <cell r="C132">
            <v>140736</v>
          </cell>
          <cell r="D132">
            <v>6508</v>
          </cell>
          <cell r="E132">
            <v>4276</v>
          </cell>
          <cell r="G132">
            <v>72061</v>
          </cell>
          <cell r="H132">
            <v>71</v>
          </cell>
          <cell r="I132">
            <v>5829</v>
          </cell>
          <cell r="J132">
            <v>124</v>
          </cell>
          <cell r="L132">
            <v>44</v>
          </cell>
        </row>
        <row r="133">
          <cell r="A133">
            <v>45231</v>
          </cell>
          <cell r="C133">
            <v>136889</v>
          </cell>
          <cell r="D133">
            <v>6496</v>
          </cell>
          <cell r="E133">
            <v>4279</v>
          </cell>
          <cell r="G133">
            <v>71126</v>
          </cell>
          <cell r="H133">
            <v>127</v>
          </cell>
          <cell r="I133">
            <v>5136</v>
          </cell>
          <cell r="J133">
            <v>188</v>
          </cell>
          <cell r="L133">
            <v>44</v>
          </cell>
        </row>
        <row r="134">
          <cell r="A134">
            <v>45261</v>
          </cell>
          <cell r="C134">
            <v>153272</v>
          </cell>
          <cell r="D134">
            <v>7129</v>
          </cell>
          <cell r="E134">
            <v>5303</v>
          </cell>
          <cell r="G134">
            <v>81476</v>
          </cell>
          <cell r="H134">
            <v>191</v>
          </cell>
          <cell r="I134">
            <v>6150</v>
          </cell>
          <cell r="J134">
            <v>247</v>
          </cell>
          <cell r="L134">
            <v>31</v>
          </cell>
        </row>
        <row r="135">
          <cell r="A135" t="str">
            <v>TOTAL 2023</v>
          </cell>
          <cell r="C135">
            <v>1735813</v>
          </cell>
          <cell r="D135">
            <v>93497</v>
          </cell>
          <cell r="E135">
            <v>49159</v>
          </cell>
          <cell r="G135">
            <v>1173760</v>
          </cell>
          <cell r="H135">
            <v>1541</v>
          </cell>
          <cell r="I135">
            <v>92302</v>
          </cell>
          <cell r="J135">
            <v>1143</v>
          </cell>
          <cell r="L135">
            <v>155</v>
          </cell>
        </row>
        <row r="136">
          <cell r="A136">
            <v>45292</v>
          </cell>
          <cell r="C136">
            <v>141719</v>
          </cell>
          <cell r="D136">
            <v>7493</v>
          </cell>
          <cell r="E136">
            <v>7625</v>
          </cell>
          <cell r="G136">
            <v>90324</v>
          </cell>
          <cell r="H136">
            <v>130</v>
          </cell>
          <cell r="I136">
            <v>6383</v>
          </cell>
          <cell r="J136">
            <v>296</v>
          </cell>
          <cell r="L136">
            <v>56</v>
          </cell>
        </row>
        <row r="137">
          <cell r="A137">
            <v>45323</v>
          </cell>
          <cell r="C137">
            <v>142828</v>
          </cell>
          <cell r="D137">
            <v>6811</v>
          </cell>
          <cell r="E137">
            <v>5060</v>
          </cell>
          <cell r="G137">
            <v>72865</v>
          </cell>
          <cell r="H137">
            <v>157</v>
          </cell>
          <cell r="I137">
            <v>4808</v>
          </cell>
          <cell r="J137">
            <v>308</v>
          </cell>
          <cell r="L137">
            <v>32</v>
          </cell>
        </row>
        <row r="138">
          <cell r="A138">
            <v>45352</v>
          </cell>
          <cell r="C138">
            <v>159761</v>
          </cell>
          <cell r="D138">
            <v>6078</v>
          </cell>
          <cell r="E138">
            <v>4620</v>
          </cell>
          <cell r="G138">
            <v>64964</v>
          </cell>
          <cell r="H138">
            <v>86</v>
          </cell>
          <cell r="I138">
            <v>4300</v>
          </cell>
          <cell r="J138">
            <v>289</v>
          </cell>
          <cell r="L138">
            <v>36</v>
          </cell>
        </row>
        <row r="139">
          <cell r="A139">
            <v>45383</v>
          </cell>
          <cell r="C139">
            <v>148290</v>
          </cell>
          <cell r="D139">
            <v>5569</v>
          </cell>
          <cell r="E139">
            <v>4352</v>
          </cell>
          <cell r="G139">
            <v>55290</v>
          </cell>
          <cell r="H139">
            <v>225</v>
          </cell>
          <cell r="I139">
            <v>3635</v>
          </cell>
          <cell r="J139">
            <v>228</v>
          </cell>
          <cell r="L139">
            <v>48</v>
          </cell>
        </row>
        <row r="140">
          <cell r="A140">
            <v>45413</v>
          </cell>
          <cell r="C140">
            <v>146558</v>
          </cell>
          <cell r="D140">
            <v>4348</v>
          </cell>
          <cell r="E140">
            <v>3113</v>
          </cell>
          <cell r="G140">
            <v>15528</v>
          </cell>
          <cell r="H140">
            <v>164</v>
          </cell>
          <cell r="I140">
            <v>1086</v>
          </cell>
          <cell r="J140">
            <v>171</v>
          </cell>
          <cell r="L140">
            <v>42</v>
          </cell>
        </row>
        <row r="141">
          <cell r="A141">
            <v>45444</v>
          </cell>
          <cell r="C141">
            <v>142077</v>
          </cell>
          <cell r="D141">
            <v>4337</v>
          </cell>
          <cell r="E141">
            <v>3017</v>
          </cell>
          <cell r="G141">
            <v>14229</v>
          </cell>
          <cell r="H141">
            <v>82</v>
          </cell>
          <cell r="I141">
            <v>880</v>
          </cell>
          <cell r="J141">
            <v>148</v>
          </cell>
          <cell r="L141">
            <v>54</v>
          </cell>
        </row>
        <row r="142">
          <cell r="A142">
            <v>45474</v>
          </cell>
          <cell r="C142">
            <v>4328</v>
          </cell>
          <cell r="D142">
            <v>154</v>
          </cell>
          <cell r="E142">
            <v>113</v>
          </cell>
          <cell r="G142">
            <v>508</v>
          </cell>
          <cell r="H142">
            <v>0</v>
          </cell>
          <cell r="I142">
            <v>31</v>
          </cell>
          <cell r="J142">
            <v>5</v>
          </cell>
          <cell r="L142">
            <v>1</v>
          </cell>
        </row>
        <row r="143">
          <cell r="A143">
            <v>45505</v>
          </cell>
          <cell r="C143">
            <v>0</v>
          </cell>
          <cell r="D143">
            <v>0</v>
          </cell>
          <cell r="E143">
            <v>0</v>
          </cell>
          <cell r="G143">
            <v>0</v>
          </cell>
          <cell r="H143">
            <v>0</v>
          </cell>
          <cell r="I143">
            <v>0</v>
          </cell>
          <cell r="J143">
            <v>0</v>
          </cell>
          <cell r="L143">
            <v>0</v>
          </cell>
        </row>
        <row r="144">
          <cell r="A144">
            <v>45536</v>
          </cell>
          <cell r="C144">
            <v>0</v>
          </cell>
          <cell r="D144">
            <v>0</v>
          </cell>
          <cell r="E144">
            <v>0</v>
          </cell>
          <cell r="G144">
            <v>0</v>
          </cell>
          <cell r="H144">
            <v>0</v>
          </cell>
          <cell r="I144">
            <v>0</v>
          </cell>
          <cell r="J144">
            <v>0</v>
          </cell>
          <cell r="L144">
            <v>0</v>
          </cell>
        </row>
        <row r="145">
          <cell r="A145">
            <v>45566</v>
          </cell>
          <cell r="C145">
            <v>0</v>
          </cell>
          <cell r="D145">
            <v>0</v>
          </cell>
          <cell r="E145">
            <v>0</v>
          </cell>
          <cell r="G145">
            <v>0</v>
          </cell>
          <cell r="H145">
            <v>0</v>
          </cell>
          <cell r="I145">
            <v>0</v>
          </cell>
          <cell r="J145">
            <v>0</v>
          </cell>
          <cell r="L145">
            <v>0</v>
          </cell>
        </row>
        <row r="146">
          <cell r="A146">
            <v>45597</v>
          </cell>
          <cell r="C146">
            <v>0</v>
          </cell>
          <cell r="D146">
            <v>0</v>
          </cell>
          <cell r="E146">
            <v>0</v>
          </cell>
          <cell r="G146">
            <v>0</v>
          </cell>
          <cell r="H146">
            <v>0</v>
          </cell>
          <cell r="I146">
            <v>0</v>
          </cell>
          <cell r="J146">
            <v>0</v>
          </cell>
          <cell r="L146">
            <v>0</v>
          </cell>
        </row>
        <row r="147">
          <cell r="A147">
            <v>45627</v>
          </cell>
          <cell r="C147">
            <v>0</v>
          </cell>
          <cell r="D147">
            <v>0</v>
          </cell>
          <cell r="E147">
            <v>0</v>
          </cell>
          <cell r="G147">
            <v>0</v>
          </cell>
          <cell r="H147">
            <v>0</v>
          </cell>
          <cell r="I147">
            <v>0</v>
          </cell>
          <cell r="J147">
            <v>0</v>
          </cell>
          <cell r="L147">
            <v>0</v>
          </cell>
        </row>
        <row r="148">
          <cell r="A148" t="str">
            <v>TOTAL 2024</v>
          </cell>
          <cell r="C148">
            <v>885561</v>
          </cell>
          <cell r="D148">
            <v>34790</v>
          </cell>
          <cell r="E148">
            <v>27900</v>
          </cell>
          <cell r="G148">
            <v>313708</v>
          </cell>
          <cell r="H148">
            <v>844</v>
          </cell>
          <cell r="I148">
            <v>21123</v>
          </cell>
          <cell r="J148">
            <v>1445</v>
          </cell>
          <cell r="L148">
            <v>269</v>
          </cell>
        </row>
      </sheetData>
      <sheetData sheetId="6"/>
      <sheetData sheetId="7">
        <row r="1">
          <cell r="A1" t="str">
            <v>MES</v>
          </cell>
          <cell r="D1" t="str">
            <v>ATENDIDAS AUTOMATICAS</v>
          </cell>
          <cell r="H1" t="str">
            <v>TOTAL ATENDIDAS opse</v>
          </cell>
          <cell r="N1" t="str">
            <v>TOTAL ABANDONOS ACD 911</v>
          </cell>
          <cell r="U1" t="str">
            <v>Creados por instituciones</v>
          </cell>
        </row>
        <row r="2">
          <cell r="A2" t="str">
            <v>Total 2022</v>
          </cell>
          <cell r="D2">
            <v>562629</v>
          </cell>
          <cell r="H2">
            <v>2805927</v>
          </cell>
          <cell r="N2">
            <v>608909</v>
          </cell>
        </row>
        <row r="3">
          <cell r="A3">
            <v>44562</v>
          </cell>
          <cell r="D3">
            <v>55034</v>
          </cell>
          <cell r="H3">
            <v>215061</v>
          </cell>
          <cell r="N3">
            <v>81706</v>
          </cell>
        </row>
        <row r="4">
          <cell r="A4">
            <v>44593</v>
          </cell>
          <cell r="D4">
            <v>46188</v>
          </cell>
          <cell r="H4">
            <v>196827</v>
          </cell>
          <cell r="N4">
            <v>64976</v>
          </cell>
        </row>
        <row r="5">
          <cell r="A5">
            <v>44621</v>
          </cell>
          <cell r="D5">
            <v>48036</v>
          </cell>
          <cell r="H5">
            <v>227792</v>
          </cell>
          <cell r="N5">
            <v>59164</v>
          </cell>
        </row>
        <row r="6">
          <cell r="A6">
            <v>44652</v>
          </cell>
          <cell r="D6">
            <v>43920</v>
          </cell>
          <cell r="H6">
            <v>223576</v>
          </cell>
          <cell r="N6">
            <v>40104</v>
          </cell>
        </row>
        <row r="7">
          <cell r="A7">
            <v>44682</v>
          </cell>
          <cell r="D7">
            <v>47304</v>
          </cell>
          <cell r="H7">
            <v>232680</v>
          </cell>
          <cell r="N7">
            <v>38857</v>
          </cell>
        </row>
        <row r="8">
          <cell r="A8">
            <v>44713</v>
          </cell>
          <cell r="D8">
            <v>42558</v>
          </cell>
          <cell r="H8">
            <v>226272</v>
          </cell>
          <cell r="N8">
            <v>32637</v>
          </cell>
        </row>
        <row r="9">
          <cell r="A9">
            <v>44743</v>
          </cell>
          <cell r="D9">
            <v>48519</v>
          </cell>
          <cell r="H9">
            <v>273484</v>
          </cell>
          <cell r="N9">
            <v>48631</v>
          </cell>
        </row>
        <row r="10">
          <cell r="A10">
            <v>44774</v>
          </cell>
          <cell r="D10">
            <v>49753</v>
          </cell>
          <cell r="H10">
            <v>276942</v>
          </cell>
          <cell r="N10">
            <v>53627</v>
          </cell>
        </row>
        <row r="11">
          <cell r="A11">
            <v>44805</v>
          </cell>
          <cell r="D11">
            <v>44975</v>
          </cell>
          <cell r="H11">
            <v>225638</v>
          </cell>
          <cell r="N11">
            <v>41839</v>
          </cell>
        </row>
        <row r="12">
          <cell r="A12">
            <v>44835</v>
          </cell>
          <cell r="D12">
            <v>45986</v>
          </cell>
          <cell r="H12">
            <v>242482</v>
          </cell>
          <cell r="N12">
            <v>43647</v>
          </cell>
        </row>
        <row r="13">
          <cell r="A13">
            <v>44866</v>
          </cell>
          <cell r="D13">
            <v>42605</v>
          </cell>
          <cell r="H13">
            <v>227564</v>
          </cell>
          <cell r="N13">
            <v>31828</v>
          </cell>
        </row>
        <row r="14">
          <cell r="A14">
            <v>44896</v>
          </cell>
          <cell r="D14">
            <v>47751</v>
          </cell>
          <cell r="H14">
            <v>237609</v>
          </cell>
          <cell r="N14">
            <v>71893</v>
          </cell>
        </row>
        <row r="15">
          <cell r="A15" t="str">
            <v>Total 2023</v>
          </cell>
          <cell r="D15">
            <v>1225988</v>
          </cell>
          <cell r="H15">
            <v>3119828</v>
          </cell>
          <cell r="N15">
            <v>636939</v>
          </cell>
        </row>
        <row r="16">
          <cell r="A16">
            <v>44927</v>
          </cell>
          <cell r="D16">
            <v>50935</v>
          </cell>
          <cell r="H16">
            <v>253229</v>
          </cell>
          <cell r="N16">
            <v>61163</v>
          </cell>
        </row>
        <row r="17">
          <cell r="A17">
            <v>44958</v>
          </cell>
          <cell r="D17">
            <v>48195</v>
          </cell>
          <cell r="H17">
            <v>230453</v>
          </cell>
          <cell r="N17">
            <v>82270</v>
          </cell>
        </row>
        <row r="18">
          <cell r="A18">
            <v>44986</v>
          </cell>
          <cell r="D18">
            <v>52833</v>
          </cell>
          <cell r="H18">
            <v>283039</v>
          </cell>
          <cell r="N18">
            <v>85813</v>
          </cell>
        </row>
        <row r="19">
          <cell r="A19">
            <v>45017</v>
          </cell>
          <cell r="D19">
            <v>50762</v>
          </cell>
          <cell r="H19">
            <v>289913</v>
          </cell>
          <cell r="N19">
            <v>83513</v>
          </cell>
        </row>
        <row r="20">
          <cell r="A20">
            <v>45047</v>
          </cell>
          <cell r="D20">
            <v>54736</v>
          </cell>
          <cell r="H20">
            <v>310273</v>
          </cell>
          <cell r="N20">
            <v>106608</v>
          </cell>
        </row>
        <row r="21">
          <cell r="A21">
            <v>45078</v>
          </cell>
          <cell r="D21">
            <v>118507</v>
          </cell>
          <cell r="H21">
            <v>265626</v>
          </cell>
          <cell r="N21">
            <v>72378</v>
          </cell>
        </row>
        <row r="22">
          <cell r="A22">
            <v>45108</v>
          </cell>
          <cell r="D22">
            <v>162552</v>
          </cell>
          <cell r="H22">
            <v>274588</v>
          </cell>
          <cell r="N22">
            <v>16307</v>
          </cell>
        </row>
        <row r="23">
          <cell r="A23">
            <v>45139</v>
          </cell>
          <cell r="D23">
            <v>131442</v>
          </cell>
          <cell r="H23">
            <v>268424</v>
          </cell>
          <cell r="N23">
            <v>21907</v>
          </cell>
        </row>
        <row r="24">
          <cell r="A24">
            <v>45170</v>
          </cell>
          <cell r="D24">
            <v>133025</v>
          </cell>
          <cell r="H24">
            <v>241301</v>
          </cell>
          <cell r="N24">
            <v>26090</v>
          </cell>
        </row>
        <row r="25">
          <cell r="A25">
            <v>45200</v>
          </cell>
          <cell r="D25">
            <v>146137</v>
          </cell>
          <cell r="H25">
            <v>227829</v>
          </cell>
          <cell r="N25">
            <v>27388</v>
          </cell>
        </row>
        <row r="26">
          <cell r="A26">
            <v>45231</v>
          </cell>
          <cell r="D26">
            <v>139011</v>
          </cell>
          <cell r="H26">
            <v>222389</v>
          </cell>
          <cell r="N26">
            <v>26006</v>
          </cell>
        </row>
        <row r="27">
          <cell r="A27">
            <v>45261</v>
          </cell>
          <cell r="D27">
            <v>137853</v>
          </cell>
          <cell r="H27">
            <v>252764</v>
          </cell>
          <cell r="N27">
            <v>27496</v>
          </cell>
        </row>
        <row r="28">
          <cell r="A28" t="str">
            <v>Total 2024</v>
          </cell>
          <cell r="D28">
            <v>964237</v>
          </cell>
          <cell r="H28">
            <v>1270981</v>
          </cell>
          <cell r="N28">
            <v>134949</v>
          </cell>
          <cell r="U28">
            <v>14790</v>
          </cell>
        </row>
        <row r="29">
          <cell r="A29">
            <v>45292</v>
          </cell>
          <cell r="D29">
            <v>111070</v>
          </cell>
          <cell r="H29">
            <v>252433</v>
          </cell>
          <cell r="N29">
            <v>20260</v>
          </cell>
          <cell r="U29">
            <v>2333</v>
          </cell>
        </row>
        <row r="30">
          <cell r="A30">
            <v>45323</v>
          </cell>
          <cell r="D30">
            <v>116633</v>
          </cell>
          <cell r="H30">
            <v>230403</v>
          </cell>
          <cell r="N30">
            <v>21262</v>
          </cell>
          <cell r="U30">
            <v>2281</v>
          </cell>
        </row>
        <row r="31">
          <cell r="A31">
            <v>45352</v>
          </cell>
          <cell r="D31">
            <v>153743</v>
          </cell>
          <cell r="H31">
            <v>238266</v>
          </cell>
          <cell r="N31">
            <v>37007</v>
          </cell>
          <cell r="U31">
            <v>2865</v>
          </cell>
        </row>
        <row r="32">
          <cell r="A32">
            <v>45383</v>
          </cell>
          <cell r="D32">
            <v>153037</v>
          </cell>
          <cell r="H32">
            <v>214241</v>
          </cell>
          <cell r="N32">
            <v>20798</v>
          </cell>
          <cell r="U32">
            <v>2498</v>
          </cell>
        </row>
        <row r="33">
          <cell r="A33">
            <v>45413</v>
          </cell>
          <cell r="D33">
            <v>215013</v>
          </cell>
          <cell r="H33">
            <v>168214</v>
          </cell>
          <cell r="N33">
            <v>15303</v>
          </cell>
          <cell r="U33">
            <v>2417</v>
          </cell>
        </row>
        <row r="34">
          <cell r="A34">
            <v>45444</v>
          </cell>
          <cell r="D34">
            <v>208047</v>
          </cell>
          <cell r="H34">
            <v>162221</v>
          </cell>
          <cell r="N34">
            <v>19875</v>
          </cell>
          <cell r="U34">
            <v>2318</v>
          </cell>
        </row>
        <row r="35">
          <cell r="A35">
            <v>45474</v>
          </cell>
          <cell r="D35">
            <v>6694</v>
          </cell>
          <cell r="H35">
            <v>5203</v>
          </cell>
          <cell r="N35">
            <v>444</v>
          </cell>
          <cell r="U35">
            <v>78</v>
          </cell>
        </row>
        <row r="36">
          <cell r="A36">
            <v>45505</v>
          </cell>
          <cell r="D36">
            <v>0</v>
          </cell>
          <cell r="H36">
            <v>0</v>
          </cell>
          <cell r="N36">
            <v>0</v>
          </cell>
          <cell r="U36">
            <v>0</v>
          </cell>
        </row>
        <row r="37">
          <cell r="A37">
            <v>45536</v>
          </cell>
          <cell r="D37">
            <v>0</v>
          </cell>
          <cell r="H37">
            <v>0</v>
          </cell>
          <cell r="N37">
            <v>0</v>
          </cell>
          <cell r="U37">
            <v>0</v>
          </cell>
        </row>
        <row r="38">
          <cell r="A38">
            <v>45566</v>
          </cell>
          <cell r="D38">
            <v>0</v>
          </cell>
          <cell r="H38">
            <v>0</v>
          </cell>
          <cell r="N38">
            <v>0</v>
          </cell>
          <cell r="U38">
            <v>0</v>
          </cell>
        </row>
        <row r="39">
          <cell r="A39">
            <v>45597</v>
          </cell>
          <cell r="D39">
            <v>0</v>
          </cell>
          <cell r="H39">
            <v>0</v>
          </cell>
          <cell r="N39">
            <v>0</v>
          </cell>
          <cell r="U39">
            <v>0</v>
          </cell>
        </row>
        <row r="40">
          <cell r="A40">
            <v>45627</v>
          </cell>
          <cell r="D40">
            <v>0</v>
          </cell>
          <cell r="H40">
            <v>0</v>
          </cell>
          <cell r="N40">
            <v>0</v>
          </cell>
          <cell r="U40">
            <v>0</v>
          </cell>
        </row>
      </sheetData>
      <sheetData sheetId="8"/>
      <sheetData sheetId="9"/>
      <sheetData sheetId="10"/>
      <sheetData sheetId="11"/>
      <sheetData sheetId="12"/>
      <sheetData sheetId="13"/>
      <sheetData sheetId="14"/>
      <sheetData sheetId="15"/>
    </sheetDataSet>
  </externalBook>
</externalLink>
</file>

<file path=xl/persons/person.xml><?xml version="1.0" encoding="utf-8"?>
<personList xmlns="http://schemas.microsoft.com/office/spreadsheetml/2018/threadedcomments" xmlns:x="http://schemas.openxmlformats.org/spreadsheetml/2006/main">
  <person displayName="Palma Siles Marvin" id="{6399947C-91AB-40A2-A1EC-249C3B61C44D}" userId="S::Mpalma@911.go.cr::bcd77a7e-2ee0-4c9d-9722-a8742256606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81C8E61-85F7-4335-9D64-5BE7BD8B9DB3}" name="Tabla1" displayName="Tabla1" ref="A3:D8" totalsRowShown="0" headerRowDxfId="10">
  <sortState xmlns:xlrd2="http://schemas.microsoft.com/office/spreadsheetml/2017/richdata2" ref="A4:B8">
    <sortCondition descending="1" ref="B3:B8"/>
  </sortState>
  <tableColumns count="4">
    <tableColumn id="1" xr3:uid="{8784E0A8-D2F5-47EF-9149-A913B78BD413}" name="Tipo de ingreso"/>
    <tableColumn id="2" xr3:uid="{9F3FC26F-4BD0-4A9A-808F-87A961D3419C}" name="Cantidad"/>
    <tableColumn id="3" xr3:uid="{A9ACC5A5-34A5-4B65-AB80-12D6B863B527}" name="% Relativo" dataDxfId="9">
      <calculatedColumnFormula>+Tabla1[[#This Row],[Cantidad]]/$B$8</calculatedColumnFormula>
    </tableColumn>
    <tableColumn id="4" xr3:uid="{0209B751-A9FF-4ECA-806E-A321B1E20C54}" name="%Absoluto" dataDxfId="8">
      <calculatedColumnFormula>+Tabla1[[#This Row],[% Relativo]]</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0D90635-DE1F-4707-B917-24A0A355C868}" name="Tabla2" displayName="Tabla2" ref="A17:C28" totalsRowShown="0" headerRowDxfId="7" tableBorderDxfId="6">
  <autoFilter ref="A17:C28" xr:uid="{50D90635-DE1F-4707-B917-24A0A355C868}">
    <filterColumn colId="0" hiddenButton="1"/>
    <filterColumn colId="1" hiddenButton="1"/>
    <filterColumn colId="2" hiddenButton="1"/>
  </autoFilter>
  <tableColumns count="3">
    <tableColumn id="1" xr3:uid="{8C1589E8-041B-4119-800C-2289780263E0}" name="Resultado" dataDxfId="5"/>
    <tableColumn id="2" xr3:uid="{AEB2FBB0-719C-474A-A1D9-102B6F6EDE7D}" name="Cantidad " dataDxfId="4">
      <calculatedColumnFormula>+_xlfn.XLOOKUP(A18,$A$4:$A$11,$B$4:$B$11)</calculatedColumnFormula>
    </tableColumn>
    <tableColumn id="3" xr3:uid="{BA06CCBE-7B61-46BF-A18D-8E09A5555587}" name="%" dataDxfId="3"/>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32241C8-5C32-4C24-827D-DF335E5476AB}" name="Tabla3" displayName="Tabla3" ref="A3:D17" totalsRowShown="0" headerRowDxfId="2">
  <autoFilter ref="A3:D17" xr:uid="{F32241C8-5C32-4C24-827D-DF335E5476AB}">
    <filterColumn colId="0" hiddenButton="1"/>
    <filterColumn colId="1" hiddenButton="1"/>
    <filterColumn colId="2" hiddenButton="1"/>
    <filterColumn colId="3" hiddenButton="1"/>
  </autoFilter>
  <sortState xmlns:xlrd2="http://schemas.microsoft.com/office/spreadsheetml/2017/richdata2" ref="A4:D17">
    <sortCondition descending="1" ref="B5:B17"/>
  </sortState>
  <tableColumns count="4">
    <tableColumn id="1" xr3:uid="{138AF37E-55A3-46D6-9AAA-66D684BC5890}" name="Institución "/>
    <tableColumn id="2" xr3:uid="{6FA6AD42-A725-48F2-9023-7CCCE9076A58}" name="Cantidad" dataDxfId="1"/>
    <tableColumn id="3" xr3:uid="{C263E3A3-35EB-4396-AFF6-6EFE416482C8}" name="% Relativo" dataDxfId="0" dataCellStyle="Porcentaje">
      <calculatedColumnFormula>+B4/$B$4</calculatedColumnFormula>
    </tableColumn>
    <tableColumn id="4" xr3:uid="{0E31301E-2C85-4A6A-B7C2-BD3D123B37AD}" name="% Acumulado">
      <calculatedColumnFormula>+D3+C4</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5" dT="2023-07-31T18:28:15.24" personId="{6399947C-91AB-40A2-A1EC-249C3B61C44D}" id="{D6A8235D-B08A-49FA-B663-E04ABDCA2614}">
    <text>Atendidas por el IVR</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3651-F550-4E67-AEDD-13D4F37D8C22}">
  <dimension ref="A1:I13"/>
  <sheetViews>
    <sheetView tabSelected="1" workbookViewId="0">
      <selection activeCell="E21" sqref="E21"/>
    </sheetView>
  </sheetViews>
  <sheetFormatPr baseColWidth="10" defaultRowHeight="14.4" x14ac:dyDescent="0.3"/>
  <cols>
    <col min="1" max="1" width="23.21875" customWidth="1"/>
    <col min="2" max="2" width="8.21875" bestFit="1" customWidth="1"/>
  </cols>
  <sheetData>
    <row r="1" spans="1:9" x14ac:dyDescent="0.3">
      <c r="A1" t="s">
        <v>186</v>
      </c>
      <c r="I1" t="s">
        <v>178</v>
      </c>
    </row>
    <row r="2" spans="1:9" x14ac:dyDescent="0.3">
      <c r="I2" s="17">
        <v>45444</v>
      </c>
    </row>
    <row r="3" spans="1:9" s="2" customFormat="1" x14ac:dyDescent="0.3">
      <c r="A3" s="11" t="s">
        <v>0</v>
      </c>
      <c r="B3" s="11" t="s">
        <v>1</v>
      </c>
      <c r="C3" s="11" t="s">
        <v>5</v>
      </c>
      <c r="D3" s="11" t="s">
        <v>6</v>
      </c>
      <c r="I3" s="1"/>
    </row>
    <row r="4" spans="1:9" x14ac:dyDescent="0.3">
      <c r="A4" t="s">
        <v>152</v>
      </c>
      <c r="B4" s="1">
        <f>+_xlfn.XLOOKUP(I2,[1]Totales!$A:$A,[1]Totales!$D:$D)</f>
        <v>208047</v>
      </c>
      <c r="C4" s="5">
        <f>+Tabla1[[#This Row],[Cantidad]]/$B$8</f>
        <v>0.53010872417896304</v>
      </c>
      <c r="D4" s="5">
        <f>+Tabla1[[#This Row],[% Relativo]]</f>
        <v>0.53010872417896304</v>
      </c>
      <c r="H4" s="1"/>
      <c r="I4" s="1"/>
    </row>
    <row r="5" spans="1:9" x14ac:dyDescent="0.3">
      <c r="A5" t="s">
        <v>3</v>
      </c>
      <c r="B5" s="1">
        <f>+_xlfn.XLOOKUP(I2,[1]Totales!$A:$A,[1]Totales!$H:$H)</f>
        <v>162221</v>
      </c>
      <c r="C5" s="5">
        <f>+Tabla1[[#This Row],[Cantidad]]/$B$8</f>
        <v>0.41334298185042589</v>
      </c>
      <c r="D5" s="6">
        <f>+D4+Tabla1[[#This Row],[% Relativo]]</f>
        <v>0.94345170602938899</v>
      </c>
      <c r="H5" s="1"/>
      <c r="I5" s="1"/>
    </row>
    <row r="6" spans="1:9" x14ac:dyDescent="0.3">
      <c r="A6" t="s">
        <v>2</v>
      </c>
      <c r="B6" s="1">
        <f>+_xlfn.XLOOKUP(I2,[1]Totales!$A:$A,[1]Totales!$N:$N)</f>
        <v>19875</v>
      </c>
      <c r="C6" s="5">
        <f>+Tabla1[[#This Row],[Cantidad]]/$B$8</f>
        <v>5.0641974616586108E-2</v>
      </c>
      <c r="D6" s="6">
        <f>+D5+Tabla1[[#This Row],[% Relativo]]</f>
        <v>0.99409368064597514</v>
      </c>
      <c r="H6" s="1"/>
      <c r="I6" s="1"/>
    </row>
    <row r="7" spans="1:9" x14ac:dyDescent="0.3">
      <c r="A7" t="s">
        <v>155</v>
      </c>
      <c r="B7" s="1">
        <f>+_xlfn.XLOOKUP(I2,[1]Totales!$A:$A,[1]Totales!$U:$U)</f>
        <v>2318</v>
      </c>
      <c r="C7" s="5">
        <f>+Tabla1[[#This Row],[Cantidad]]/$B$8</f>
        <v>5.9063193540249857E-3</v>
      </c>
      <c r="D7" s="6">
        <f>+D6+Tabla1[[#This Row],[% Relativo]]</f>
        <v>1.0000000000000002</v>
      </c>
      <c r="H7" s="1"/>
    </row>
    <row r="8" spans="1:9" x14ac:dyDescent="0.3">
      <c r="A8" s="4" t="s">
        <v>4</v>
      </c>
      <c r="B8" s="3">
        <f>SUBTOTAL(109,B4:B7)</f>
        <v>392461</v>
      </c>
      <c r="C8" s="8">
        <f>+Tabla1[[#This Row],[Cantidad]]/$B$8</f>
        <v>1</v>
      </c>
    </row>
    <row r="10" spans="1:9" x14ac:dyDescent="0.3">
      <c r="A10" t="s">
        <v>21</v>
      </c>
    </row>
    <row r="11" spans="1:9" x14ac:dyDescent="0.3">
      <c r="A11" t="s">
        <v>22</v>
      </c>
    </row>
    <row r="12" spans="1:9" x14ac:dyDescent="0.3">
      <c r="A12" t="s">
        <v>153</v>
      </c>
    </row>
    <row r="13" spans="1:9" x14ac:dyDescent="0.3">
      <c r="A13" t="s">
        <v>23</v>
      </c>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CF8B8-4F65-4B19-8B53-D33308BDBACA}">
  <dimension ref="A1:J36"/>
  <sheetViews>
    <sheetView topLeftCell="A13" workbookViewId="0">
      <selection activeCell="K24" sqref="K24"/>
    </sheetView>
  </sheetViews>
  <sheetFormatPr baseColWidth="10" defaultRowHeight="14.4" x14ac:dyDescent="0.3"/>
  <cols>
    <col min="1" max="1" width="26.88671875" customWidth="1"/>
  </cols>
  <sheetData>
    <row r="1" spans="1:10" x14ac:dyDescent="0.3">
      <c r="A1" t="s">
        <v>187</v>
      </c>
    </row>
    <row r="3" spans="1:10" x14ac:dyDescent="0.3">
      <c r="A3" s="11" t="s">
        <v>14</v>
      </c>
      <c r="B3" s="11" t="s">
        <v>1</v>
      </c>
      <c r="C3" s="11" t="s">
        <v>5</v>
      </c>
      <c r="D3" s="11" t="s">
        <v>6</v>
      </c>
    </row>
    <row r="4" spans="1:10" x14ac:dyDescent="0.3">
      <c r="A4" t="s">
        <v>7</v>
      </c>
      <c r="B4" s="1">
        <f>+_xlfn.XLOOKUP('Demanda 06-24'!I2,'[1]Clasf.Llamadas total'!$A:$A,'[1]Clasf.Llamadas total'!$C:$C)</f>
        <v>142077</v>
      </c>
      <c r="C4" s="16">
        <f t="shared" ref="C4:C11" si="0">+B4/$B$12</f>
        <v>0.3810352642066559</v>
      </c>
      <c r="D4" s="7">
        <f>+C4</f>
        <v>0.3810352642066559</v>
      </c>
      <c r="G4" s="1"/>
    </row>
    <row r="5" spans="1:10" x14ac:dyDescent="0.3">
      <c r="A5" t="s">
        <v>156</v>
      </c>
      <c r="B5" s="1">
        <f>+_xlfn.XLOOKUP('Demanda 06-24'!I2,[1]Totales!$A:$A,[1]Totales!$D:$D)</f>
        <v>208047</v>
      </c>
      <c r="C5" s="16">
        <f t="shared" si="0"/>
        <v>0.55795972333595267</v>
      </c>
      <c r="D5" s="7">
        <f>+D4+C5</f>
        <v>0.93899498754260857</v>
      </c>
      <c r="G5" s="1"/>
    </row>
    <row r="6" spans="1:10" x14ac:dyDescent="0.3">
      <c r="A6" t="s">
        <v>10</v>
      </c>
      <c r="B6" s="1">
        <f>+_xlfn.XLOOKUP('Demanda 06-24'!I2,'[1]Clasf.Llamadas total'!$A:$A,'[1]Clasf.Llamadas total'!$G:$G)</f>
        <v>14229</v>
      </c>
      <c r="C6" s="16">
        <f t="shared" si="0"/>
        <v>3.8160650734436308E-2</v>
      </c>
      <c r="D6" s="7">
        <f t="shared" ref="D6:D11" si="1">+D5+C6</f>
        <v>0.97715563827704488</v>
      </c>
      <c r="G6" s="1"/>
    </row>
    <row r="7" spans="1:10" x14ac:dyDescent="0.3">
      <c r="A7" t="s">
        <v>8</v>
      </c>
      <c r="B7" s="1">
        <f>+_xlfn.XLOOKUP('Demanda 06-24'!I2,'[1]Clasf.Llamadas total'!$A:$A,'[1]Clasf.Llamadas total'!$D:$D)</f>
        <v>4337</v>
      </c>
      <c r="C7" s="16">
        <f t="shared" si="0"/>
        <v>1.1631368489370318E-2</v>
      </c>
      <c r="D7" s="7">
        <f t="shared" si="1"/>
        <v>0.98878700676641518</v>
      </c>
      <c r="G7" s="1"/>
    </row>
    <row r="8" spans="1:10" x14ac:dyDescent="0.3">
      <c r="A8" t="s">
        <v>9</v>
      </c>
      <c r="B8" s="1">
        <f>+_xlfn.XLOOKUP('Demanda 06-24'!I2,'[1]Clasf.Llamadas total'!$A:$A,'[1]Clasf.Llamadas total'!$E:$E)</f>
        <v>3017</v>
      </c>
      <c r="C8" s="16">
        <f t="shared" si="0"/>
        <v>8.0912701711852095E-3</v>
      </c>
      <c r="D8" s="7">
        <f t="shared" si="1"/>
        <v>0.99687827693760034</v>
      </c>
      <c r="G8" s="1"/>
    </row>
    <row r="9" spans="1:10" x14ac:dyDescent="0.3">
      <c r="A9" t="s">
        <v>12</v>
      </c>
      <c r="B9" s="1">
        <f>+_xlfn.XLOOKUP('Demanda 06-24'!I2,'[1]Clasf.Llamadas total'!$A:$A,'[1]Clasf.Llamadas total'!$I:$I)</f>
        <v>880</v>
      </c>
      <c r="C9" s="16">
        <f t="shared" si="0"/>
        <v>2.3600655454567398E-3</v>
      </c>
      <c r="D9" s="6">
        <f t="shared" si="1"/>
        <v>0.9992383424830571</v>
      </c>
      <c r="G9" s="1"/>
    </row>
    <row r="10" spans="1:10" x14ac:dyDescent="0.3">
      <c r="A10" t="s">
        <v>13</v>
      </c>
      <c r="B10" s="1">
        <f>+_xlfn.XLOOKUP('Demanda 06-24'!I2,'[1]Clasf.Llamadas total'!$A:$A,'[1]Clasf.Llamadas total'!$J:$J)+_xlfn.XLOOKUP('Demanda 06-24'!I2,'[1]Clasf.Llamadas total'!$A:$A,'[1]Clasf.Llamadas total'!$L:$L)</f>
        <v>202</v>
      </c>
      <c r="C10" s="9">
        <f t="shared" si="0"/>
        <v>5.4174231838893339E-4</v>
      </c>
      <c r="D10" s="10">
        <f t="shared" si="1"/>
        <v>0.99978008480144598</v>
      </c>
      <c r="G10" s="1"/>
    </row>
    <row r="11" spans="1:10" x14ac:dyDescent="0.3">
      <c r="A11" t="s">
        <v>11</v>
      </c>
      <c r="B11" s="1">
        <f>+_xlfn.XLOOKUP('Demanda 06-24'!I2,'[1]Clasf.Llamadas total'!$A:$A,'[1]Clasf.Llamadas total'!$H:$H)</f>
        <v>82</v>
      </c>
      <c r="C11" s="9">
        <f t="shared" si="0"/>
        <v>2.1991519855392346E-4</v>
      </c>
      <c r="D11" s="7">
        <f t="shared" si="1"/>
        <v>0.99999999999999989</v>
      </c>
      <c r="G11" s="1"/>
    </row>
    <row r="12" spans="1:10" x14ac:dyDescent="0.3">
      <c r="A12" s="4" t="s">
        <v>4</v>
      </c>
      <c r="B12" s="3">
        <f>SUM(B4:B11)</f>
        <v>372871</v>
      </c>
      <c r="C12" s="8">
        <f>SUM(C4:C11)</f>
        <v>0.99999999999999989</v>
      </c>
      <c r="J12" s="1"/>
    </row>
    <row r="15" spans="1:10" x14ac:dyDescent="0.3">
      <c r="A15" t="s">
        <v>187</v>
      </c>
    </row>
    <row r="17" spans="1:7" x14ac:dyDescent="0.3">
      <c r="A17" s="18" t="s">
        <v>15</v>
      </c>
      <c r="B17" s="18" t="s">
        <v>16</v>
      </c>
      <c r="C17" s="18" t="s">
        <v>17</v>
      </c>
    </row>
    <row r="18" spans="1:7" x14ac:dyDescent="0.3">
      <c r="A18" s="19" t="s">
        <v>18</v>
      </c>
      <c r="B18" s="20">
        <f>+B19+B23</f>
        <v>372871</v>
      </c>
      <c r="C18" s="21">
        <v>1</v>
      </c>
      <c r="G18" s="1"/>
    </row>
    <row r="19" spans="1:7" x14ac:dyDescent="0.3">
      <c r="A19" s="22" t="s">
        <v>19</v>
      </c>
      <c r="B19" s="23">
        <f>+B20+B21+B22</f>
        <v>142361</v>
      </c>
      <c r="C19" s="24">
        <f>+B19/B18</f>
        <v>0.3817969217235988</v>
      </c>
    </row>
    <row r="20" spans="1:7" x14ac:dyDescent="0.3">
      <c r="A20" s="25" t="s">
        <v>7</v>
      </c>
      <c r="B20" s="26">
        <f>+_xlfn.XLOOKUP(A20,$A$4:$A$11,$B$4:$B$11)</f>
        <v>142077</v>
      </c>
      <c r="C20" s="27"/>
    </row>
    <row r="21" spans="1:7" x14ac:dyDescent="0.3">
      <c r="A21" s="25" t="s">
        <v>13</v>
      </c>
      <c r="B21" s="26">
        <f>+_xlfn.XLOOKUP(A21,$A$4:$A$11,$B$4:$B$11)</f>
        <v>202</v>
      </c>
      <c r="C21" s="27"/>
    </row>
    <row r="22" spans="1:7" x14ac:dyDescent="0.3">
      <c r="A22" s="25" t="s">
        <v>11</v>
      </c>
      <c r="B22" s="26">
        <f>+_xlfn.XLOOKUP(A22,$A$4:$A$11,$B$4:$B$11)</f>
        <v>82</v>
      </c>
      <c r="C22" s="27"/>
    </row>
    <row r="23" spans="1:7" x14ac:dyDescent="0.3">
      <c r="A23" s="22" t="s">
        <v>20</v>
      </c>
      <c r="B23" s="23">
        <f>+B24+B25+B26+B27+B28</f>
        <v>230510</v>
      </c>
      <c r="C23" s="24">
        <f>+B23/B18</f>
        <v>0.6182030782764012</v>
      </c>
    </row>
    <row r="24" spans="1:7" x14ac:dyDescent="0.3">
      <c r="A24" s="28" t="s">
        <v>156</v>
      </c>
      <c r="B24" s="29">
        <f>+_xlfn.XLOOKUP(A24,$A$4:$A$11,$B$4:$B$11)</f>
        <v>208047</v>
      </c>
      <c r="C24" s="30"/>
    </row>
    <row r="25" spans="1:7" x14ac:dyDescent="0.3">
      <c r="A25" s="25" t="s">
        <v>10</v>
      </c>
      <c r="B25" s="26">
        <f>+_xlfn.XLOOKUP(A25,$A$4:$A$11,$B$4:$B$11)</f>
        <v>14229</v>
      </c>
      <c r="C25" s="27"/>
    </row>
    <row r="26" spans="1:7" x14ac:dyDescent="0.3">
      <c r="A26" s="25" t="s">
        <v>8</v>
      </c>
      <c r="B26" s="26">
        <f>+_xlfn.XLOOKUP(A26,$A$4:$A$11,$B$4:$B$11)</f>
        <v>4337</v>
      </c>
      <c r="C26" s="27"/>
    </row>
    <row r="27" spans="1:7" x14ac:dyDescent="0.3">
      <c r="A27" s="25" t="s">
        <v>9</v>
      </c>
      <c r="B27" s="26">
        <f>+_xlfn.XLOOKUP(A27,$A$4:$A$11,$B$4:$B$11)</f>
        <v>3017</v>
      </c>
      <c r="C27" s="27"/>
    </row>
    <row r="28" spans="1:7" x14ac:dyDescent="0.3">
      <c r="A28" s="28" t="s">
        <v>12</v>
      </c>
      <c r="B28" s="29">
        <f>+_xlfn.XLOOKUP(A28,$A$4:$A$11,$B$4:$B$11)</f>
        <v>880</v>
      </c>
      <c r="C28" s="30"/>
    </row>
    <row r="30" spans="1:7" x14ac:dyDescent="0.3">
      <c r="A30" t="s">
        <v>24</v>
      </c>
    </row>
    <row r="31" spans="1:7" x14ac:dyDescent="0.3">
      <c r="A31" t="s">
        <v>25</v>
      </c>
    </row>
    <row r="32" spans="1:7" x14ac:dyDescent="0.3">
      <c r="A32" t="s">
        <v>26</v>
      </c>
    </row>
    <row r="33" spans="1:1" x14ac:dyDescent="0.3">
      <c r="A33" t="s">
        <v>27</v>
      </c>
    </row>
    <row r="34" spans="1:1" x14ac:dyDescent="0.3">
      <c r="A34" t="s">
        <v>28</v>
      </c>
    </row>
    <row r="35" spans="1:1" x14ac:dyDescent="0.3">
      <c r="A35" t="s">
        <v>29</v>
      </c>
    </row>
    <row r="36" spans="1:1" x14ac:dyDescent="0.3">
      <c r="A36" t="s">
        <v>30</v>
      </c>
    </row>
  </sheetData>
  <sortState xmlns:xlrd2="http://schemas.microsoft.com/office/spreadsheetml/2017/richdata2" ref="A24:B28">
    <sortCondition descending="1" ref="B24:B28"/>
  </sortState>
  <pageMargins left="0.7" right="0.7" top="0.75" bottom="0.75" header="0.3" footer="0.3"/>
  <pageSetup orientation="portrait"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F7F59-EDFD-4972-8E43-A642592304A5}">
  <dimension ref="A1:D21"/>
  <sheetViews>
    <sheetView workbookViewId="0">
      <selection activeCell="B6" sqref="B6"/>
    </sheetView>
  </sheetViews>
  <sheetFormatPr baseColWidth="10" defaultRowHeight="14.4" x14ac:dyDescent="0.3"/>
  <cols>
    <col min="1" max="1" width="30.109375" bestFit="1" customWidth="1"/>
    <col min="2" max="2" width="10.44140625" customWidth="1"/>
    <col min="4" max="4" width="14.44140625" customWidth="1"/>
  </cols>
  <sheetData>
    <row r="1" spans="1:4" x14ac:dyDescent="0.3">
      <c r="A1" t="s">
        <v>188</v>
      </c>
    </row>
    <row r="3" spans="1:4" x14ac:dyDescent="0.3">
      <c r="A3" s="11" t="s">
        <v>31</v>
      </c>
      <c r="B3" s="11" t="s">
        <v>1</v>
      </c>
      <c r="C3" s="11" t="s">
        <v>5</v>
      </c>
      <c r="D3" s="11" t="s">
        <v>32</v>
      </c>
    </row>
    <row r="4" spans="1:4" x14ac:dyDescent="0.3">
      <c r="A4" s="11" t="s">
        <v>18</v>
      </c>
      <c r="B4" s="36">
        <f>+SUM(B5:B17)</f>
        <v>107971</v>
      </c>
      <c r="C4" s="37">
        <f>+SUM(C5:C17)</f>
        <v>1</v>
      </c>
      <c r="D4" s="11"/>
    </row>
    <row r="5" spans="1:4" x14ac:dyDescent="0.3">
      <c r="A5" t="s">
        <v>33</v>
      </c>
      <c r="B5" s="1">
        <v>46568</v>
      </c>
      <c r="C5" s="16">
        <f>+B5/$B$4</f>
        <v>0.43130099749006678</v>
      </c>
      <c r="D5" s="7">
        <f>+C5</f>
        <v>0.43130099749006678</v>
      </c>
    </row>
    <row r="6" spans="1:4" x14ac:dyDescent="0.3">
      <c r="A6" t="s">
        <v>34</v>
      </c>
      <c r="B6" s="1">
        <v>35558</v>
      </c>
      <c r="C6" s="16">
        <f>+B6/$B$4</f>
        <v>0.32932917172203646</v>
      </c>
      <c r="D6" s="7">
        <f>+D5+C6</f>
        <v>0.76063016921210325</v>
      </c>
    </row>
    <row r="7" spans="1:4" x14ac:dyDescent="0.3">
      <c r="A7" t="s">
        <v>36</v>
      </c>
      <c r="B7" s="1">
        <v>12134</v>
      </c>
      <c r="C7" s="16">
        <f>+B7/$B$4</f>
        <v>0.11238202850765483</v>
      </c>
      <c r="D7" s="7">
        <f>+D6+C7</f>
        <v>0.87301219771975802</v>
      </c>
    </row>
    <row r="8" spans="1:4" x14ac:dyDescent="0.3">
      <c r="A8" t="s">
        <v>35</v>
      </c>
      <c r="B8" s="1">
        <v>6540</v>
      </c>
      <c r="C8" s="16">
        <f>+B8/$B$4</f>
        <v>6.0571820210982577E-2</v>
      </c>
      <c r="D8" s="7">
        <f>+D7+C8</f>
        <v>0.93358401793074064</v>
      </c>
    </row>
    <row r="9" spans="1:4" x14ac:dyDescent="0.3">
      <c r="A9" t="s">
        <v>39</v>
      </c>
      <c r="B9" s="1">
        <v>1959</v>
      </c>
      <c r="C9" s="5">
        <f>+B9/$B$4</f>
        <v>1.8143760824665883E-2</v>
      </c>
      <c r="D9" s="6">
        <f>+D8+C9</f>
        <v>0.95172777875540648</v>
      </c>
    </row>
    <row r="10" spans="1:4" x14ac:dyDescent="0.3">
      <c r="A10" t="s">
        <v>43</v>
      </c>
      <c r="B10" s="1">
        <v>1746</v>
      </c>
      <c r="C10" s="5">
        <f>+B10/$B$4</f>
        <v>1.6171008882014615E-2</v>
      </c>
      <c r="D10" s="7">
        <f>+D9+C10</f>
        <v>0.9678987876374211</v>
      </c>
    </row>
    <row r="11" spans="1:4" x14ac:dyDescent="0.3">
      <c r="A11" t="s">
        <v>37</v>
      </c>
      <c r="B11" s="1">
        <v>1525</v>
      </c>
      <c r="C11" s="5">
        <f>+B11/$B$4</f>
        <v>1.4124162969686304E-2</v>
      </c>
      <c r="D11" s="7">
        <f>+D10+C11</f>
        <v>0.98202295060710743</v>
      </c>
    </row>
    <row r="12" spans="1:4" x14ac:dyDescent="0.3">
      <c r="A12" t="s">
        <v>38</v>
      </c>
      <c r="B12" s="1">
        <v>823</v>
      </c>
      <c r="C12" s="5">
        <f>+B12/$B$4</f>
        <v>7.6224171305257892E-3</v>
      </c>
      <c r="D12" s="7">
        <f>+D11+C12</f>
        <v>0.98964536773763323</v>
      </c>
    </row>
    <row r="13" spans="1:4" x14ac:dyDescent="0.3">
      <c r="A13" t="s">
        <v>41</v>
      </c>
      <c r="B13" s="1">
        <v>649</v>
      </c>
      <c r="C13" s="5">
        <f>+B13/$B$4</f>
        <v>6.0108732900501062E-3</v>
      </c>
      <c r="D13" s="6">
        <f>+D12+C13</f>
        <v>0.99565624102768335</v>
      </c>
    </row>
    <row r="14" spans="1:4" x14ac:dyDescent="0.3">
      <c r="A14" t="s">
        <v>40</v>
      </c>
      <c r="B14" s="1">
        <v>294</v>
      </c>
      <c r="C14" s="5">
        <f>+B14/$B$4</f>
        <v>2.722953385631327E-3</v>
      </c>
      <c r="D14" s="6">
        <f>+D13+C14</f>
        <v>0.99837919441331469</v>
      </c>
    </row>
    <row r="15" spans="1:4" x14ac:dyDescent="0.3">
      <c r="A15" t="s">
        <v>42</v>
      </c>
      <c r="B15" s="1">
        <v>158</v>
      </c>
      <c r="C15" s="5">
        <f>+B15/$B$4</f>
        <v>1.4633559011215974E-3</v>
      </c>
      <c r="D15" s="10">
        <f>+D14+C15</f>
        <v>0.99984255031443625</v>
      </c>
    </row>
    <row r="16" spans="1:4" x14ac:dyDescent="0.3">
      <c r="A16" t="s">
        <v>174</v>
      </c>
      <c r="B16" s="1">
        <v>15</v>
      </c>
      <c r="C16" s="9">
        <f>+B16/$B$4</f>
        <v>1.3892619314445544E-4</v>
      </c>
      <c r="D16" s="13">
        <f>+D15+C16</f>
        <v>0.99998147650758074</v>
      </c>
    </row>
    <row r="17" spans="1:4" x14ac:dyDescent="0.3">
      <c r="A17" t="s">
        <v>158</v>
      </c>
      <c r="B17" s="1">
        <v>2</v>
      </c>
      <c r="C17" s="12">
        <f>+B17/$B$4</f>
        <v>1.8523492419260727E-5</v>
      </c>
      <c r="D17" s="7">
        <f>+D16+C17</f>
        <v>1</v>
      </c>
    </row>
    <row r="19" spans="1:4" x14ac:dyDescent="0.3">
      <c r="A19" t="s">
        <v>24</v>
      </c>
    </row>
    <row r="20" spans="1:4" x14ac:dyDescent="0.3">
      <c r="A20" t="s">
        <v>44</v>
      </c>
    </row>
    <row r="21" spans="1:4" x14ac:dyDescent="0.3">
      <c r="A21" t="s">
        <v>45</v>
      </c>
    </row>
  </sheetData>
  <sortState xmlns:xlrd2="http://schemas.microsoft.com/office/spreadsheetml/2017/richdata2" ref="A5:B17">
    <sortCondition descending="1" ref="B5:B17"/>
  </sortState>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DB23E-4805-4C9A-852D-7066880DCF4D}">
  <dimension ref="A1:I142"/>
  <sheetViews>
    <sheetView workbookViewId="0">
      <selection activeCell="C149" sqref="C149"/>
    </sheetView>
  </sheetViews>
  <sheetFormatPr baseColWidth="10" defaultRowHeight="14.4" x14ac:dyDescent="0.3"/>
  <cols>
    <col min="1" max="1" width="55.77734375" bestFit="1" customWidth="1"/>
    <col min="2" max="2" width="9.44140625" bestFit="1" customWidth="1"/>
    <col min="3" max="3" width="9.6640625" bestFit="1" customWidth="1"/>
    <col min="4" max="4" width="12.5546875" bestFit="1" customWidth="1"/>
    <col min="6" max="6" width="40.109375" bestFit="1" customWidth="1"/>
  </cols>
  <sheetData>
    <row r="1" spans="1:9" ht="15" thickBot="1" x14ac:dyDescent="0.35">
      <c r="A1" t="s">
        <v>189</v>
      </c>
      <c r="F1" s="31" t="s">
        <v>183</v>
      </c>
      <c r="G1" s="32" t="s">
        <v>1</v>
      </c>
      <c r="H1" s="38" t="s">
        <v>5</v>
      </c>
      <c r="I1" s="33" t="s">
        <v>32</v>
      </c>
    </row>
    <row r="2" spans="1:9" ht="16.2" thickBot="1" x14ac:dyDescent="0.35">
      <c r="F2" s="39" t="s">
        <v>18</v>
      </c>
      <c r="G2" s="40">
        <f>+SUM(B:B)-B4</f>
        <v>107971</v>
      </c>
      <c r="H2" s="41">
        <v>1</v>
      </c>
      <c r="I2" s="42"/>
    </row>
    <row r="3" spans="1:9" ht="15" thickBot="1" x14ac:dyDescent="0.35">
      <c r="A3" s="11" t="s">
        <v>46</v>
      </c>
      <c r="B3" s="11" t="s">
        <v>16</v>
      </c>
      <c r="C3" s="11" t="s">
        <v>5</v>
      </c>
      <c r="D3" s="11" t="s">
        <v>32</v>
      </c>
      <c r="F3" s="43" t="str">
        <f>REPLACE(A5,1,6,"")</f>
        <v>URGENCIA MÉDICA</v>
      </c>
      <c r="G3" s="34">
        <f>+B5</f>
        <v>10602</v>
      </c>
      <c r="H3" s="35">
        <f>+G3/$G$2</f>
        <v>9.8193033314501119E-2</v>
      </c>
      <c r="I3" s="44">
        <f>+H3</f>
        <v>9.8193033314501119E-2</v>
      </c>
    </row>
    <row r="4" spans="1:9" ht="15" thickBot="1" x14ac:dyDescent="0.35">
      <c r="A4" s="14" t="s">
        <v>18</v>
      </c>
      <c r="B4" s="15">
        <f>+SUM(B5:B391)</f>
        <v>107971</v>
      </c>
      <c r="C4" s="4"/>
      <c r="D4" s="4"/>
      <c r="F4" s="43" t="str">
        <f t="shared" ref="F4:F12" si="0">REPLACE(A6,1,6,"")</f>
        <v>VIOLENCIA INTRAFAMILIAR EN PROCESO</v>
      </c>
      <c r="G4" s="34">
        <f t="shared" ref="G4:G12" si="1">+B6</f>
        <v>8841</v>
      </c>
      <c r="H4" s="35">
        <f t="shared" ref="H4:H13" si="2">+G4/$G$2</f>
        <v>8.1883098239342048E-2</v>
      </c>
      <c r="I4" s="44">
        <f>+I3+H4</f>
        <v>0.18007613155384317</v>
      </c>
    </row>
    <row r="5" spans="1:9" ht="15" thickBot="1" x14ac:dyDescent="0.35">
      <c r="A5" t="s">
        <v>47</v>
      </c>
      <c r="B5">
        <v>10602</v>
      </c>
      <c r="C5" s="5">
        <f>+B5/$B$4</f>
        <v>9.8193033314501119E-2</v>
      </c>
      <c r="D5" s="6">
        <f>+C5</f>
        <v>9.8193033314501119E-2</v>
      </c>
      <c r="F5" s="43" t="str">
        <f t="shared" si="0"/>
        <v>HECHOS DE TRÁNSITO</v>
      </c>
      <c r="G5" s="34">
        <f t="shared" si="1"/>
        <v>6572</v>
      </c>
      <c r="H5" s="35">
        <f t="shared" si="2"/>
        <v>6.0868196089690747E-2</v>
      </c>
      <c r="I5" s="44">
        <f t="shared" ref="I5:I13" si="3">+I4+H5</f>
        <v>0.24094432764353391</v>
      </c>
    </row>
    <row r="6" spans="1:9" ht="15" thickBot="1" x14ac:dyDescent="0.35">
      <c r="A6" t="s">
        <v>48</v>
      </c>
      <c r="B6">
        <v>8841</v>
      </c>
      <c r="C6" s="5">
        <f t="shared" ref="C6:C69" si="4">+B6/$B$4</f>
        <v>8.1883098239342048E-2</v>
      </c>
      <c r="D6" s="6">
        <f>+D5+C6</f>
        <v>0.18007613155384317</v>
      </c>
      <c r="F6" s="43" t="str">
        <f t="shared" si="0"/>
        <v>CONTRA EL ORDEN</v>
      </c>
      <c r="G6" s="34">
        <f t="shared" si="1"/>
        <v>6436</v>
      </c>
      <c r="H6" s="35">
        <f t="shared" si="2"/>
        <v>5.9608598605181022E-2</v>
      </c>
      <c r="I6" s="44">
        <f t="shared" si="3"/>
        <v>0.30055292624871494</v>
      </c>
    </row>
    <row r="7" spans="1:9" ht="15" thickBot="1" x14ac:dyDescent="0.35">
      <c r="A7" t="s">
        <v>51</v>
      </c>
      <c r="B7">
        <v>6572</v>
      </c>
      <c r="C7" s="5">
        <f t="shared" si="4"/>
        <v>6.0868196089690747E-2</v>
      </c>
      <c r="D7" s="6">
        <f t="shared" ref="D7:D70" si="5">+D6+C7</f>
        <v>0.24094432764353391</v>
      </c>
      <c r="F7" s="43" t="str">
        <f t="shared" si="0"/>
        <v>RIÑA</v>
      </c>
      <c r="G7" s="34">
        <f t="shared" si="1"/>
        <v>6017</v>
      </c>
      <c r="H7" s="35">
        <f t="shared" si="2"/>
        <v>5.5727926943345898E-2</v>
      </c>
      <c r="I7" s="44">
        <f t="shared" si="3"/>
        <v>0.35628085319206082</v>
      </c>
    </row>
    <row r="8" spans="1:9" ht="15" thickBot="1" x14ac:dyDescent="0.35">
      <c r="A8" t="s">
        <v>49</v>
      </c>
      <c r="B8">
        <v>6436</v>
      </c>
      <c r="C8" s="5">
        <f t="shared" si="4"/>
        <v>5.9608598605181022E-2</v>
      </c>
      <c r="D8" s="6">
        <f t="shared" si="5"/>
        <v>0.30055292624871494</v>
      </c>
      <c r="F8" s="43" t="str">
        <f t="shared" si="0"/>
        <v>ACTIVIDAD SOSPECHOSA</v>
      </c>
      <c r="G8" s="34">
        <f t="shared" si="1"/>
        <v>5186</v>
      </c>
      <c r="H8" s="35">
        <f t="shared" si="2"/>
        <v>4.8031415843143063E-2</v>
      </c>
      <c r="I8" s="44">
        <f t="shared" si="3"/>
        <v>0.4043122690352039</v>
      </c>
    </row>
    <row r="9" spans="1:9" ht="15" thickBot="1" x14ac:dyDescent="0.35">
      <c r="A9" t="s">
        <v>50</v>
      </c>
      <c r="B9">
        <v>6017</v>
      </c>
      <c r="C9" s="5">
        <f t="shared" si="4"/>
        <v>5.5727926943345898E-2</v>
      </c>
      <c r="D9" s="6">
        <f t="shared" si="5"/>
        <v>0.35628085319206082</v>
      </c>
      <c r="F9" s="43" t="str">
        <f t="shared" si="0"/>
        <v>CONTRA LA PROPIEDAD (DENUNCIA/PROCESO)</v>
      </c>
      <c r="G9" s="34">
        <f t="shared" si="1"/>
        <v>3041</v>
      </c>
      <c r="H9" s="35">
        <f t="shared" si="2"/>
        <v>2.8164970223485936E-2</v>
      </c>
      <c r="I9" s="44">
        <f t="shared" si="3"/>
        <v>0.43247723925868986</v>
      </c>
    </row>
    <row r="10" spans="1:9" ht="15" thickBot="1" x14ac:dyDescent="0.35">
      <c r="A10" t="s">
        <v>52</v>
      </c>
      <c r="B10">
        <v>5186</v>
      </c>
      <c r="C10" s="5">
        <f t="shared" si="4"/>
        <v>4.8031415843143063E-2</v>
      </c>
      <c r="D10" s="6">
        <f t="shared" si="5"/>
        <v>0.4043122690352039</v>
      </c>
      <c r="F10" s="43" t="str">
        <f t="shared" si="0"/>
        <v>COLISIÓN</v>
      </c>
      <c r="G10" s="34">
        <f t="shared" si="1"/>
        <v>2895</v>
      </c>
      <c r="H10" s="35">
        <f t="shared" si="2"/>
        <v>2.6812755276879902E-2</v>
      </c>
      <c r="I10" s="44">
        <f t="shared" si="3"/>
        <v>0.45928999453556973</v>
      </c>
    </row>
    <row r="11" spans="1:9" ht="15" thickBot="1" x14ac:dyDescent="0.35">
      <c r="A11" t="s">
        <v>54</v>
      </c>
      <c r="B11">
        <v>3041</v>
      </c>
      <c r="C11" s="5">
        <f t="shared" si="4"/>
        <v>2.8164970223485936E-2</v>
      </c>
      <c r="D11" s="6">
        <f t="shared" si="5"/>
        <v>0.43247723925868986</v>
      </c>
      <c r="F11" s="43" t="str">
        <f t="shared" si="0"/>
        <v>CAÍDA / PRECIPITACIÓN</v>
      </c>
      <c r="G11" s="34">
        <f t="shared" si="1"/>
        <v>2874</v>
      </c>
      <c r="H11" s="35">
        <f t="shared" si="2"/>
        <v>2.6618258606477666E-2</v>
      </c>
      <c r="I11" s="44">
        <f t="shared" si="3"/>
        <v>0.48590825314204739</v>
      </c>
    </row>
    <row r="12" spans="1:9" ht="15" thickBot="1" x14ac:dyDescent="0.35">
      <c r="A12" t="s">
        <v>55</v>
      </c>
      <c r="B12">
        <v>2895</v>
      </c>
      <c r="C12" s="5">
        <f t="shared" si="4"/>
        <v>2.6812755276879902E-2</v>
      </c>
      <c r="D12" s="6">
        <f t="shared" si="5"/>
        <v>0.45928999453556973</v>
      </c>
      <c r="F12" s="43" t="str">
        <f t="shared" si="0"/>
        <v>PROBLEMAS RESPIRATORIOS</v>
      </c>
      <c r="G12" s="34">
        <f t="shared" si="1"/>
        <v>2859</v>
      </c>
      <c r="H12" s="35">
        <f t="shared" si="2"/>
        <v>2.6479332413333209E-2</v>
      </c>
      <c r="I12" s="44">
        <f t="shared" si="3"/>
        <v>0.51238758555538055</v>
      </c>
    </row>
    <row r="13" spans="1:9" ht="15" thickBot="1" x14ac:dyDescent="0.35">
      <c r="A13" t="s">
        <v>59</v>
      </c>
      <c r="B13">
        <v>2874</v>
      </c>
      <c r="C13" s="5">
        <f t="shared" si="4"/>
        <v>2.6618258606477666E-2</v>
      </c>
      <c r="D13" s="6">
        <f t="shared" si="5"/>
        <v>0.48590825314204739</v>
      </c>
      <c r="F13" s="45" t="s">
        <v>184</v>
      </c>
      <c r="G13" s="46">
        <f>+G2-(SUM(G3:G12))</f>
        <v>52648</v>
      </c>
      <c r="H13" s="47">
        <f t="shared" si="2"/>
        <v>0.48761241444461939</v>
      </c>
      <c r="I13" s="44">
        <f t="shared" si="3"/>
        <v>1</v>
      </c>
    </row>
    <row r="14" spans="1:9" x14ac:dyDescent="0.3">
      <c r="A14" t="s">
        <v>57</v>
      </c>
      <c r="B14">
        <v>2859</v>
      </c>
      <c r="C14" s="5">
        <f t="shared" si="4"/>
        <v>2.6479332413333209E-2</v>
      </c>
      <c r="D14" s="6">
        <f t="shared" si="5"/>
        <v>0.51238758555538055</v>
      </c>
    </row>
    <row r="15" spans="1:9" x14ac:dyDescent="0.3">
      <c r="A15" t="s">
        <v>56</v>
      </c>
      <c r="B15">
        <v>2558</v>
      </c>
      <c r="C15" s="5">
        <f t="shared" si="4"/>
        <v>2.3691546804234472E-2</v>
      </c>
      <c r="D15" s="6">
        <f t="shared" si="5"/>
        <v>0.53607913235961502</v>
      </c>
    </row>
    <row r="16" spans="1:9" x14ac:dyDescent="0.3">
      <c r="A16" t="s">
        <v>58</v>
      </c>
      <c r="B16">
        <v>2310</v>
      </c>
      <c r="C16" s="5">
        <f t="shared" si="4"/>
        <v>2.139463374424614E-2</v>
      </c>
      <c r="D16" s="6">
        <f t="shared" si="5"/>
        <v>0.55747376610386112</v>
      </c>
    </row>
    <row r="17" spans="1:4" x14ac:dyDescent="0.3">
      <c r="A17" t="s">
        <v>65</v>
      </c>
      <c r="B17">
        <v>2210</v>
      </c>
      <c r="C17" s="5">
        <f t="shared" si="4"/>
        <v>2.0468459123283104E-2</v>
      </c>
      <c r="D17" s="6">
        <f t="shared" si="5"/>
        <v>0.57794222522714422</v>
      </c>
    </row>
    <row r="18" spans="1:4" x14ac:dyDescent="0.3">
      <c r="A18" t="s">
        <v>61</v>
      </c>
      <c r="B18">
        <v>2163</v>
      </c>
      <c r="C18" s="5">
        <f t="shared" si="4"/>
        <v>2.0033157051430477E-2</v>
      </c>
      <c r="D18" s="6">
        <f t="shared" si="5"/>
        <v>0.59797538227857472</v>
      </c>
    </row>
    <row r="19" spans="1:4" x14ac:dyDescent="0.3">
      <c r="A19" t="s">
        <v>63</v>
      </c>
      <c r="B19">
        <v>2111</v>
      </c>
      <c r="C19" s="5">
        <f t="shared" si="4"/>
        <v>1.9551546248529696E-2</v>
      </c>
      <c r="D19" s="6">
        <f t="shared" si="5"/>
        <v>0.61752692852710445</v>
      </c>
    </row>
    <row r="20" spans="1:4" x14ac:dyDescent="0.3">
      <c r="A20" t="s">
        <v>60</v>
      </c>
      <c r="B20">
        <v>2098</v>
      </c>
      <c r="C20" s="5">
        <f t="shared" si="4"/>
        <v>1.9431143547804505E-2</v>
      </c>
      <c r="D20" s="6">
        <f t="shared" si="5"/>
        <v>0.63695807207490895</v>
      </c>
    </row>
    <row r="21" spans="1:4" x14ac:dyDescent="0.3">
      <c r="A21" t="s">
        <v>69</v>
      </c>
      <c r="B21">
        <v>1776</v>
      </c>
      <c r="C21" s="5">
        <f t="shared" si="4"/>
        <v>1.6448861268303527E-2</v>
      </c>
      <c r="D21" s="6">
        <f t="shared" si="5"/>
        <v>0.65340693334321243</v>
      </c>
    </row>
    <row r="22" spans="1:4" x14ac:dyDescent="0.3">
      <c r="A22" t="s">
        <v>159</v>
      </c>
      <c r="B22">
        <v>1579</v>
      </c>
      <c r="C22" s="5">
        <f t="shared" si="4"/>
        <v>1.4624297265006345E-2</v>
      </c>
      <c r="D22" s="6">
        <f t="shared" si="5"/>
        <v>0.66803123060821878</v>
      </c>
    </row>
    <row r="23" spans="1:4" x14ac:dyDescent="0.3">
      <c r="A23" t="s">
        <v>66</v>
      </c>
      <c r="B23">
        <v>1525</v>
      </c>
      <c r="C23" s="5">
        <f t="shared" si="4"/>
        <v>1.4124162969686304E-2</v>
      </c>
      <c r="D23" s="6">
        <f t="shared" si="5"/>
        <v>0.68215539357790511</v>
      </c>
    </row>
    <row r="24" spans="1:4" x14ac:dyDescent="0.3">
      <c r="A24" t="s">
        <v>80</v>
      </c>
      <c r="B24">
        <v>1513</v>
      </c>
      <c r="C24" s="5">
        <f t="shared" si="4"/>
        <v>1.401302201517074E-2</v>
      </c>
      <c r="D24" s="6">
        <f t="shared" si="5"/>
        <v>0.69616841559307585</v>
      </c>
    </row>
    <row r="25" spans="1:4" x14ac:dyDescent="0.3">
      <c r="A25" t="s">
        <v>68</v>
      </c>
      <c r="B25">
        <v>1485</v>
      </c>
      <c r="C25" s="5">
        <f t="shared" si="4"/>
        <v>1.375369312130109E-2</v>
      </c>
      <c r="D25" s="6">
        <f t="shared" si="5"/>
        <v>0.70992210871437689</v>
      </c>
    </row>
    <row r="26" spans="1:4" x14ac:dyDescent="0.3">
      <c r="A26" t="s">
        <v>75</v>
      </c>
      <c r="B26">
        <v>1397</v>
      </c>
      <c r="C26" s="5">
        <f t="shared" si="4"/>
        <v>1.2938659454853618E-2</v>
      </c>
      <c r="D26" s="6">
        <f t="shared" si="5"/>
        <v>0.72286076816923051</v>
      </c>
    </row>
    <row r="27" spans="1:4" x14ac:dyDescent="0.3">
      <c r="A27" t="s">
        <v>71</v>
      </c>
      <c r="B27">
        <v>1359</v>
      </c>
      <c r="C27" s="5">
        <f t="shared" si="4"/>
        <v>1.2586713098887665E-2</v>
      </c>
      <c r="D27" s="6">
        <f t="shared" si="5"/>
        <v>0.73544748126811821</v>
      </c>
    </row>
    <row r="28" spans="1:4" x14ac:dyDescent="0.3">
      <c r="A28" t="s">
        <v>77</v>
      </c>
      <c r="B28">
        <v>1335</v>
      </c>
      <c r="C28" s="5">
        <f t="shared" si="4"/>
        <v>1.2364431189856535E-2</v>
      </c>
      <c r="D28" s="6">
        <f t="shared" si="5"/>
        <v>0.74781191245797474</v>
      </c>
    </row>
    <row r="29" spans="1:4" x14ac:dyDescent="0.3">
      <c r="A29" t="s">
        <v>73</v>
      </c>
      <c r="B29">
        <v>1304</v>
      </c>
      <c r="C29" s="5">
        <f t="shared" si="4"/>
        <v>1.2077317057357994E-2</v>
      </c>
      <c r="D29" s="6">
        <f t="shared" si="5"/>
        <v>0.75988922951533278</v>
      </c>
    </row>
    <row r="30" spans="1:4" x14ac:dyDescent="0.3">
      <c r="A30" t="s">
        <v>76</v>
      </c>
      <c r="B30">
        <v>1284</v>
      </c>
      <c r="C30" s="5">
        <f t="shared" si="4"/>
        <v>1.1892082133165387E-2</v>
      </c>
      <c r="D30" s="6">
        <f t="shared" si="5"/>
        <v>0.77178131164849817</v>
      </c>
    </row>
    <row r="31" spans="1:4" x14ac:dyDescent="0.3">
      <c r="A31" t="s">
        <v>72</v>
      </c>
      <c r="B31">
        <v>1275</v>
      </c>
      <c r="C31" s="5">
        <f t="shared" si="4"/>
        <v>1.1808726417278714E-2</v>
      </c>
      <c r="D31" s="6">
        <f t="shared" si="5"/>
        <v>0.78359003806577687</v>
      </c>
    </row>
    <row r="32" spans="1:4" x14ac:dyDescent="0.3">
      <c r="A32" t="s">
        <v>70</v>
      </c>
      <c r="B32">
        <v>1131</v>
      </c>
      <c r="C32" s="5">
        <f t="shared" si="4"/>
        <v>1.0475034963091941E-2</v>
      </c>
      <c r="D32" s="6">
        <f t="shared" si="5"/>
        <v>0.79406507302886886</v>
      </c>
    </row>
    <row r="33" spans="1:4" x14ac:dyDescent="0.3">
      <c r="A33" t="s">
        <v>74</v>
      </c>
      <c r="B33">
        <v>1074</v>
      </c>
      <c r="C33" s="5">
        <f t="shared" si="4"/>
        <v>9.9471154291430105E-3</v>
      </c>
      <c r="D33" s="6">
        <f t="shared" si="5"/>
        <v>0.80401218845801192</v>
      </c>
    </row>
    <row r="34" spans="1:4" x14ac:dyDescent="0.3">
      <c r="A34" t="s">
        <v>81</v>
      </c>
      <c r="B34">
        <v>1046</v>
      </c>
      <c r="C34" s="5">
        <f t="shared" si="4"/>
        <v>9.6877865352733607E-3</v>
      </c>
      <c r="D34" s="6">
        <f t="shared" si="5"/>
        <v>0.81369997499328528</v>
      </c>
    </row>
    <row r="35" spans="1:4" x14ac:dyDescent="0.3">
      <c r="A35" t="s">
        <v>67</v>
      </c>
      <c r="B35">
        <v>1041</v>
      </c>
      <c r="C35" s="5">
        <f t="shared" si="4"/>
        <v>9.641477804225208E-3</v>
      </c>
      <c r="D35" s="6">
        <f t="shared" si="5"/>
        <v>0.82334145279751048</v>
      </c>
    </row>
    <row r="36" spans="1:4" x14ac:dyDescent="0.3">
      <c r="A36" t="s">
        <v>162</v>
      </c>
      <c r="B36">
        <v>1033</v>
      </c>
      <c r="C36" s="5">
        <f t="shared" si="4"/>
        <v>9.5673838345481654E-3</v>
      </c>
      <c r="D36" s="6">
        <f t="shared" si="5"/>
        <v>0.83290883663205861</v>
      </c>
    </row>
    <row r="37" spans="1:4" x14ac:dyDescent="0.3">
      <c r="A37" t="s">
        <v>84</v>
      </c>
      <c r="B37">
        <v>985</v>
      </c>
      <c r="C37" s="5">
        <f t="shared" si="4"/>
        <v>9.1228200164859084E-3</v>
      </c>
      <c r="D37" s="6">
        <f t="shared" si="5"/>
        <v>0.84203165664854451</v>
      </c>
    </row>
    <row r="38" spans="1:4" x14ac:dyDescent="0.3">
      <c r="A38" t="s">
        <v>82</v>
      </c>
      <c r="B38">
        <v>957</v>
      </c>
      <c r="C38" s="5">
        <f t="shared" si="4"/>
        <v>8.8634911226162585E-3</v>
      </c>
      <c r="D38" s="6">
        <f t="shared" si="5"/>
        <v>0.85089514777116082</v>
      </c>
    </row>
    <row r="39" spans="1:4" x14ac:dyDescent="0.3">
      <c r="A39" t="s">
        <v>78</v>
      </c>
      <c r="B39">
        <v>922</v>
      </c>
      <c r="C39" s="5">
        <f t="shared" si="4"/>
        <v>8.539330005279195E-3</v>
      </c>
      <c r="D39" s="6">
        <f t="shared" si="5"/>
        <v>0.85943447777644</v>
      </c>
    </row>
    <row r="40" spans="1:4" x14ac:dyDescent="0.3">
      <c r="A40" t="s">
        <v>85</v>
      </c>
      <c r="B40">
        <v>919</v>
      </c>
      <c r="C40" s="5">
        <f t="shared" si="4"/>
        <v>8.5115447666503051E-3</v>
      </c>
      <c r="D40" s="6">
        <f t="shared" si="5"/>
        <v>0.86794602254309028</v>
      </c>
    </row>
    <row r="41" spans="1:4" x14ac:dyDescent="0.3">
      <c r="A41" t="s">
        <v>89</v>
      </c>
      <c r="B41">
        <v>919</v>
      </c>
      <c r="C41" s="5">
        <f t="shared" si="4"/>
        <v>8.5115447666503051E-3</v>
      </c>
      <c r="D41" s="6">
        <f t="shared" si="5"/>
        <v>0.87645756730974056</v>
      </c>
    </row>
    <row r="42" spans="1:4" x14ac:dyDescent="0.3">
      <c r="A42" t="s">
        <v>79</v>
      </c>
      <c r="B42">
        <v>890</v>
      </c>
      <c r="C42" s="5">
        <f t="shared" si="4"/>
        <v>8.242954126571023E-3</v>
      </c>
      <c r="D42" s="6">
        <f t="shared" si="5"/>
        <v>0.88470052143631162</v>
      </c>
    </row>
    <row r="43" spans="1:4" x14ac:dyDescent="0.3">
      <c r="A43" t="s">
        <v>143</v>
      </c>
      <c r="B43">
        <v>837</v>
      </c>
      <c r="C43" s="5">
        <f t="shared" si="4"/>
        <v>7.7520815774606141E-3</v>
      </c>
      <c r="D43" s="6">
        <f t="shared" si="5"/>
        <v>0.89245260301377227</v>
      </c>
    </row>
    <row r="44" spans="1:4" x14ac:dyDescent="0.3">
      <c r="A44" t="s">
        <v>62</v>
      </c>
      <c r="B44">
        <v>785</v>
      </c>
      <c r="C44" s="5">
        <f t="shared" si="4"/>
        <v>7.2704707745598358E-3</v>
      </c>
      <c r="D44" s="6">
        <f t="shared" si="5"/>
        <v>0.89972307378833216</v>
      </c>
    </row>
    <row r="45" spans="1:4" x14ac:dyDescent="0.3">
      <c r="A45" t="s">
        <v>86</v>
      </c>
      <c r="B45">
        <v>718</v>
      </c>
      <c r="C45" s="5">
        <f t="shared" si="4"/>
        <v>6.6499337785146011E-3</v>
      </c>
      <c r="D45" s="6">
        <f t="shared" si="5"/>
        <v>0.9063730075668468</v>
      </c>
    </row>
    <row r="46" spans="1:4" x14ac:dyDescent="0.3">
      <c r="A46" t="s">
        <v>83</v>
      </c>
      <c r="B46">
        <v>710</v>
      </c>
      <c r="C46" s="5">
        <f t="shared" si="4"/>
        <v>6.5758398088375586E-3</v>
      </c>
      <c r="D46" s="6">
        <f t="shared" si="5"/>
        <v>0.91294884737568438</v>
      </c>
    </row>
    <row r="47" spans="1:4" x14ac:dyDescent="0.3">
      <c r="A47" t="s">
        <v>99</v>
      </c>
      <c r="B47">
        <v>617</v>
      </c>
      <c r="C47" s="5">
        <f t="shared" si="4"/>
        <v>5.7144974113419343E-3</v>
      </c>
      <c r="D47" s="6">
        <f t="shared" si="5"/>
        <v>0.91866334478702627</v>
      </c>
    </row>
    <row r="48" spans="1:4" x14ac:dyDescent="0.3">
      <c r="A48" t="s">
        <v>98</v>
      </c>
      <c r="B48">
        <v>613</v>
      </c>
      <c r="C48" s="5">
        <f t="shared" si="4"/>
        <v>5.677450426503413E-3</v>
      </c>
      <c r="D48" s="6">
        <f t="shared" si="5"/>
        <v>0.92434079521352963</v>
      </c>
    </row>
    <row r="49" spans="1:4" x14ac:dyDescent="0.3">
      <c r="A49" t="s">
        <v>91</v>
      </c>
      <c r="B49">
        <v>445</v>
      </c>
      <c r="C49" s="5">
        <f t="shared" si="4"/>
        <v>4.1214770632855115E-3</v>
      </c>
      <c r="D49" s="6">
        <f t="shared" si="5"/>
        <v>0.9284622722768151</v>
      </c>
    </row>
    <row r="50" spans="1:4" x14ac:dyDescent="0.3">
      <c r="A50" t="s">
        <v>92</v>
      </c>
      <c r="B50">
        <v>427</v>
      </c>
      <c r="C50" s="5">
        <f t="shared" si="4"/>
        <v>3.9547656315121653E-3</v>
      </c>
      <c r="D50" s="6">
        <f t="shared" si="5"/>
        <v>0.93241703790832731</v>
      </c>
    </row>
    <row r="51" spans="1:4" x14ac:dyDescent="0.3">
      <c r="A51" t="s">
        <v>102</v>
      </c>
      <c r="B51">
        <v>422</v>
      </c>
      <c r="C51" s="5">
        <f t="shared" si="4"/>
        <v>3.9084569004640135E-3</v>
      </c>
      <c r="D51" s="6">
        <f t="shared" si="5"/>
        <v>0.93632549480879135</v>
      </c>
    </row>
    <row r="52" spans="1:4" x14ac:dyDescent="0.3">
      <c r="A52" t="s">
        <v>97</v>
      </c>
      <c r="B52">
        <v>401</v>
      </c>
      <c r="C52" s="5">
        <f t="shared" si="4"/>
        <v>3.7139602300617757E-3</v>
      </c>
      <c r="D52" s="6">
        <f t="shared" si="5"/>
        <v>0.94003945503885311</v>
      </c>
    </row>
    <row r="53" spans="1:4" x14ac:dyDescent="0.3">
      <c r="A53" t="s">
        <v>95</v>
      </c>
      <c r="B53">
        <v>395</v>
      </c>
      <c r="C53" s="5">
        <f t="shared" si="4"/>
        <v>3.6583897528039938E-3</v>
      </c>
      <c r="D53" s="6">
        <f t="shared" si="5"/>
        <v>0.94369784479165708</v>
      </c>
    </row>
    <row r="54" spans="1:4" x14ac:dyDescent="0.3">
      <c r="A54" t="s">
        <v>87</v>
      </c>
      <c r="B54">
        <v>373</v>
      </c>
      <c r="C54" s="5">
        <f t="shared" si="4"/>
        <v>3.4546313361921255E-3</v>
      </c>
      <c r="D54" s="6">
        <f t="shared" si="5"/>
        <v>0.94715247612784925</v>
      </c>
    </row>
    <row r="55" spans="1:4" x14ac:dyDescent="0.3">
      <c r="A55" t="s">
        <v>90</v>
      </c>
      <c r="B55">
        <v>372</v>
      </c>
      <c r="C55" s="5">
        <f t="shared" si="4"/>
        <v>3.4453695899824954E-3</v>
      </c>
      <c r="D55" s="6">
        <f t="shared" si="5"/>
        <v>0.95059784571783179</v>
      </c>
    </row>
    <row r="56" spans="1:4" x14ac:dyDescent="0.3">
      <c r="A56" t="s">
        <v>100</v>
      </c>
      <c r="B56">
        <v>349</v>
      </c>
      <c r="C56" s="5">
        <f t="shared" si="4"/>
        <v>3.2323494271609969E-3</v>
      </c>
      <c r="D56" s="6">
        <f t="shared" si="5"/>
        <v>0.95383019514499279</v>
      </c>
    </row>
    <row r="57" spans="1:4" x14ac:dyDescent="0.3">
      <c r="A57" t="s">
        <v>96</v>
      </c>
      <c r="B57">
        <v>326</v>
      </c>
      <c r="C57" s="5">
        <f t="shared" si="4"/>
        <v>3.0193292643394985E-3</v>
      </c>
      <c r="D57" s="6">
        <f t="shared" si="5"/>
        <v>0.95684952440933224</v>
      </c>
    </row>
    <row r="58" spans="1:4" x14ac:dyDescent="0.3">
      <c r="A58" t="s">
        <v>88</v>
      </c>
      <c r="B58">
        <v>290</v>
      </c>
      <c r="C58" s="5">
        <f t="shared" si="4"/>
        <v>2.6859064007928057E-3</v>
      </c>
      <c r="D58" s="6">
        <f t="shared" si="5"/>
        <v>0.95953543081012505</v>
      </c>
    </row>
    <row r="59" spans="1:4" x14ac:dyDescent="0.3">
      <c r="A59" t="s">
        <v>105</v>
      </c>
      <c r="B59">
        <v>272</v>
      </c>
      <c r="C59" s="5">
        <f t="shared" si="4"/>
        <v>2.5191949690194591E-3</v>
      </c>
      <c r="D59" s="6">
        <f t="shared" si="5"/>
        <v>0.96205462577914447</v>
      </c>
    </row>
    <row r="60" spans="1:4" x14ac:dyDescent="0.3">
      <c r="A60" t="s">
        <v>108</v>
      </c>
      <c r="B60">
        <v>206</v>
      </c>
      <c r="C60" s="5">
        <f t="shared" si="4"/>
        <v>1.9079197191838549E-3</v>
      </c>
      <c r="D60" s="6">
        <f t="shared" si="5"/>
        <v>0.96396254549832827</v>
      </c>
    </row>
    <row r="61" spans="1:4" x14ac:dyDescent="0.3">
      <c r="A61" t="s">
        <v>101</v>
      </c>
      <c r="B61">
        <v>204</v>
      </c>
      <c r="C61" s="5">
        <f t="shared" si="4"/>
        <v>1.8893962267645943E-3</v>
      </c>
      <c r="D61" s="6">
        <f t="shared" si="5"/>
        <v>0.96585194172509281</v>
      </c>
    </row>
    <row r="62" spans="1:4" x14ac:dyDescent="0.3">
      <c r="A62" t="s">
        <v>104</v>
      </c>
      <c r="B62">
        <v>193</v>
      </c>
      <c r="C62" s="5">
        <f t="shared" si="4"/>
        <v>1.7875170184586601E-3</v>
      </c>
      <c r="D62" s="6">
        <f t="shared" si="5"/>
        <v>0.96763945874355151</v>
      </c>
    </row>
    <row r="63" spans="1:4" x14ac:dyDescent="0.3">
      <c r="A63" t="s">
        <v>151</v>
      </c>
      <c r="B63">
        <v>189</v>
      </c>
      <c r="C63" s="5">
        <f t="shared" si="4"/>
        <v>1.7504700336201386E-3</v>
      </c>
      <c r="D63" s="6">
        <f t="shared" si="5"/>
        <v>0.96938992877717167</v>
      </c>
    </row>
    <row r="64" spans="1:4" x14ac:dyDescent="0.3">
      <c r="A64" t="s">
        <v>93</v>
      </c>
      <c r="B64">
        <v>188</v>
      </c>
      <c r="C64" s="5">
        <f t="shared" si="4"/>
        <v>1.7412082874105083E-3</v>
      </c>
      <c r="D64" s="6">
        <f t="shared" si="5"/>
        <v>0.97113113706458221</v>
      </c>
    </row>
    <row r="65" spans="1:4" x14ac:dyDescent="0.3">
      <c r="A65" t="s">
        <v>103</v>
      </c>
      <c r="B65">
        <v>181</v>
      </c>
      <c r="C65" s="5">
        <f t="shared" si="4"/>
        <v>1.6763760639430959E-3</v>
      </c>
      <c r="D65" s="6">
        <f t="shared" si="5"/>
        <v>0.97280751312852531</v>
      </c>
    </row>
    <row r="66" spans="1:4" x14ac:dyDescent="0.3">
      <c r="A66" t="s">
        <v>53</v>
      </c>
      <c r="B66">
        <v>158</v>
      </c>
      <c r="C66" s="5">
        <f t="shared" si="4"/>
        <v>1.4633559011215974E-3</v>
      </c>
      <c r="D66" s="6">
        <f t="shared" si="5"/>
        <v>0.97427086902964688</v>
      </c>
    </row>
    <row r="67" spans="1:4" x14ac:dyDescent="0.3">
      <c r="A67" t="s">
        <v>110</v>
      </c>
      <c r="B67">
        <v>149</v>
      </c>
      <c r="C67" s="5">
        <f t="shared" si="4"/>
        <v>1.3800001852349241E-3</v>
      </c>
      <c r="D67" s="6">
        <f t="shared" si="5"/>
        <v>0.97565086921488176</v>
      </c>
    </row>
    <row r="68" spans="1:4" x14ac:dyDescent="0.3">
      <c r="A68" t="s">
        <v>94</v>
      </c>
      <c r="B68">
        <v>149</v>
      </c>
      <c r="C68" s="5">
        <f t="shared" si="4"/>
        <v>1.3800001852349241E-3</v>
      </c>
      <c r="D68" s="6">
        <f t="shared" si="5"/>
        <v>0.97703086940011663</v>
      </c>
    </row>
    <row r="69" spans="1:4" x14ac:dyDescent="0.3">
      <c r="A69" t="s">
        <v>107</v>
      </c>
      <c r="B69">
        <v>144</v>
      </c>
      <c r="C69" s="5">
        <f t="shared" si="4"/>
        <v>1.3336914541867723E-3</v>
      </c>
      <c r="D69" s="6">
        <f t="shared" si="5"/>
        <v>0.97836456085430346</v>
      </c>
    </row>
    <row r="70" spans="1:4" x14ac:dyDescent="0.3">
      <c r="A70" t="s">
        <v>163</v>
      </c>
      <c r="B70">
        <v>144</v>
      </c>
      <c r="C70" s="5">
        <f t="shared" ref="C70:C133" si="6">+B70/$B$4</f>
        <v>1.3336914541867723E-3</v>
      </c>
      <c r="D70" s="6">
        <f t="shared" si="5"/>
        <v>0.97969825230849028</v>
      </c>
    </row>
    <row r="71" spans="1:4" x14ac:dyDescent="0.3">
      <c r="A71" t="s">
        <v>179</v>
      </c>
      <c r="B71">
        <v>137</v>
      </c>
      <c r="C71" s="5">
        <f t="shared" si="6"/>
        <v>1.2688592307193599E-3</v>
      </c>
      <c r="D71" s="6">
        <f t="shared" ref="D71:D134" si="7">+D70+C71</f>
        <v>0.98096711153920968</v>
      </c>
    </row>
    <row r="72" spans="1:4" x14ac:dyDescent="0.3">
      <c r="A72" t="s">
        <v>109</v>
      </c>
      <c r="B72">
        <v>130</v>
      </c>
      <c r="C72" s="5">
        <f t="shared" si="6"/>
        <v>1.2040270072519472E-3</v>
      </c>
      <c r="D72" s="6">
        <f t="shared" si="7"/>
        <v>0.98217113854646165</v>
      </c>
    </row>
    <row r="73" spans="1:4" x14ac:dyDescent="0.3">
      <c r="A73" t="s">
        <v>113</v>
      </c>
      <c r="B73">
        <v>125</v>
      </c>
      <c r="C73" s="5">
        <f t="shared" si="6"/>
        <v>1.1577182762037954E-3</v>
      </c>
      <c r="D73" s="6">
        <f t="shared" si="7"/>
        <v>0.98332885682266546</v>
      </c>
    </row>
    <row r="74" spans="1:4" x14ac:dyDescent="0.3">
      <c r="A74" t="s">
        <v>106</v>
      </c>
      <c r="B74">
        <v>118</v>
      </c>
      <c r="C74" s="5">
        <f t="shared" si="6"/>
        <v>1.0928860527363829E-3</v>
      </c>
      <c r="D74" s="6">
        <f t="shared" si="7"/>
        <v>0.98442174287540185</v>
      </c>
    </row>
    <row r="75" spans="1:4" x14ac:dyDescent="0.3">
      <c r="A75" t="s">
        <v>119</v>
      </c>
      <c r="B75">
        <v>118</v>
      </c>
      <c r="C75" s="5">
        <f t="shared" si="6"/>
        <v>1.0928860527363829E-3</v>
      </c>
      <c r="D75" s="6">
        <f t="shared" si="7"/>
        <v>0.98551462892813824</v>
      </c>
    </row>
    <row r="76" spans="1:4" x14ac:dyDescent="0.3">
      <c r="A76" t="s">
        <v>111</v>
      </c>
      <c r="B76">
        <v>92</v>
      </c>
      <c r="C76" s="5">
        <f t="shared" si="6"/>
        <v>8.5208065128599341E-4</v>
      </c>
      <c r="D76" s="6">
        <f t="shared" si="7"/>
        <v>0.98636670957942418</v>
      </c>
    </row>
    <row r="77" spans="1:4" x14ac:dyDescent="0.3">
      <c r="A77" t="s">
        <v>171</v>
      </c>
      <c r="B77">
        <v>87</v>
      </c>
      <c r="C77" s="5">
        <f t="shared" si="6"/>
        <v>8.057719202378416E-4</v>
      </c>
      <c r="D77" s="6">
        <f t="shared" si="7"/>
        <v>0.98717248149966208</v>
      </c>
    </row>
    <row r="78" spans="1:4" x14ac:dyDescent="0.3">
      <c r="A78" t="s">
        <v>164</v>
      </c>
      <c r="B78">
        <v>69</v>
      </c>
      <c r="C78" s="5">
        <f t="shared" si="6"/>
        <v>6.3906048846449509E-4</v>
      </c>
      <c r="D78" s="6">
        <f t="shared" si="7"/>
        <v>0.9878115419881266</v>
      </c>
    </row>
    <row r="79" spans="1:4" x14ac:dyDescent="0.3">
      <c r="A79" t="s">
        <v>122</v>
      </c>
      <c r="B79">
        <v>62</v>
      </c>
      <c r="C79" s="5">
        <f t="shared" si="6"/>
        <v>5.7422826499708252E-4</v>
      </c>
      <c r="D79" s="6">
        <f t="shared" si="7"/>
        <v>0.98838577025312369</v>
      </c>
    </row>
    <row r="80" spans="1:4" x14ac:dyDescent="0.3">
      <c r="A80" t="s">
        <v>115</v>
      </c>
      <c r="B80">
        <v>62</v>
      </c>
      <c r="C80" s="5">
        <f t="shared" si="6"/>
        <v>5.7422826499708252E-4</v>
      </c>
      <c r="D80" s="6">
        <f t="shared" si="7"/>
        <v>0.98895999851812078</v>
      </c>
    </row>
    <row r="81" spans="1:4" x14ac:dyDescent="0.3">
      <c r="A81" t="s">
        <v>114</v>
      </c>
      <c r="B81">
        <v>61</v>
      </c>
      <c r="C81" s="5">
        <f t="shared" si="6"/>
        <v>5.649665187874522E-4</v>
      </c>
      <c r="D81" s="6">
        <f t="shared" si="7"/>
        <v>0.98952496503690823</v>
      </c>
    </row>
    <row r="82" spans="1:4" x14ac:dyDescent="0.3">
      <c r="A82" t="s">
        <v>124</v>
      </c>
      <c r="B82">
        <v>58</v>
      </c>
      <c r="C82" s="9">
        <f t="shared" si="6"/>
        <v>5.3718128015856114E-4</v>
      </c>
      <c r="D82" s="6">
        <f t="shared" si="7"/>
        <v>0.99006214631706679</v>
      </c>
    </row>
    <row r="83" spans="1:4" x14ac:dyDescent="0.3">
      <c r="A83" t="s">
        <v>165</v>
      </c>
      <c r="B83">
        <v>55</v>
      </c>
      <c r="C83" s="9">
        <f t="shared" si="6"/>
        <v>5.0939604152966996E-4</v>
      </c>
      <c r="D83" s="6">
        <f t="shared" si="7"/>
        <v>0.99057154235859646</v>
      </c>
    </row>
    <row r="84" spans="1:4" x14ac:dyDescent="0.3">
      <c r="A84" t="s">
        <v>120</v>
      </c>
      <c r="B84">
        <v>54</v>
      </c>
      <c r="C84" s="9">
        <f t="shared" si="6"/>
        <v>5.0013429532003964E-4</v>
      </c>
      <c r="D84" s="6">
        <f t="shared" si="7"/>
        <v>0.99107167665391649</v>
      </c>
    </row>
    <row r="85" spans="1:4" x14ac:dyDescent="0.3">
      <c r="A85" t="s">
        <v>112</v>
      </c>
      <c r="B85">
        <v>53</v>
      </c>
      <c r="C85" s="9">
        <f t="shared" si="6"/>
        <v>4.9087254911040932E-4</v>
      </c>
      <c r="D85" s="6">
        <f t="shared" si="7"/>
        <v>0.99156254920302689</v>
      </c>
    </row>
    <row r="86" spans="1:4" x14ac:dyDescent="0.3">
      <c r="A86" t="s">
        <v>121</v>
      </c>
      <c r="B86">
        <v>52</v>
      </c>
      <c r="C86" s="9">
        <f t="shared" si="6"/>
        <v>4.8161080290077889E-4</v>
      </c>
      <c r="D86" s="6">
        <f t="shared" si="7"/>
        <v>0.99204416000592766</v>
      </c>
    </row>
    <row r="87" spans="1:4" x14ac:dyDescent="0.3">
      <c r="A87" t="s">
        <v>166</v>
      </c>
      <c r="B87">
        <v>51</v>
      </c>
      <c r="C87" s="9">
        <f t="shared" si="6"/>
        <v>4.7234905669114857E-4</v>
      </c>
      <c r="D87" s="6">
        <f t="shared" si="7"/>
        <v>0.99251650906261879</v>
      </c>
    </row>
    <row r="88" spans="1:4" x14ac:dyDescent="0.3">
      <c r="A88" t="s">
        <v>117</v>
      </c>
      <c r="B88">
        <v>50</v>
      </c>
      <c r="C88" s="9">
        <f t="shared" si="6"/>
        <v>4.630873104815182E-4</v>
      </c>
      <c r="D88" s="6">
        <f t="shared" si="7"/>
        <v>0.99297959637310029</v>
      </c>
    </row>
    <row r="89" spans="1:4" x14ac:dyDescent="0.3">
      <c r="A89" t="s">
        <v>127</v>
      </c>
      <c r="B89">
        <v>45</v>
      </c>
      <c r="C89" s="9">
        <f t="shared" si="6"/>
        <v>4.1677857943336639E-4</v>
      </c>
      <c r="D89" s="6">
        <f t="shared" si="7"/>
        <v>0.99339637495253363</v>
      </c>
    </row>
    <row r="90" spans="1:4" x14ac:dyDescent="0.3">
      <c r="A90" t="s">
        <v>116</v>
      </c>
      <c r="B90">
        <v>45</v>
      </c>
      <c r="C90" s="9">
        <f t="shared" si="6"/>
        <v>4.1677857943336639E-4</v>
      </c>
      <c r="D90" s="6">
        <f t="shared" si="7"/>
        <v>0.99381315353196698</v>
      </c>
    </row>
    <row r="91" spans="1:4" x14ac:dyDescent="0.3">
      <c r="A91" t="s">
        <v>154</v>
      </c>
      <c r="B91">
        <v>42</v>
      </c>
      <c r="C91" s="9">
        <f t="shared" si="6"/>
        <v>3.8899334080447526E-4</v>
      </c>
      <c r="D91" s="6">
        <f t="shared" si="7"/>
        <v>0.99420214687277142</v>
      </c>
    </row>
    <row r="92" spans="1:4" x14ac:dyDescent="0.3">
      <c r="A92" t="s">
        <v>126</v>
      </c>
      <c r="B92">
        <v>37</v>
      </c>
      <c r="C92" s="9">
        <f t="shared" si="6"/>
        <v>3.4268460975632345E-4</v>
      </c>
      <c r="D92" s="6">
        <f t="shared" si="7"/>
        <v>0.9945448314825277</v>
      </c>
    </row>
    <row r="93" spans="1:4" x14ac:dyDescent="0.3">
      <c r="A93" t="s">
        <v>118</v>
      </c>
      <c r="B93">
        <v>34</v>
      </c>
      <c r="C93" s="9">
        <f t="shared" si="6"/>
        <v>3.1489937112743238E-4</v>
      </c>
      <c r="D93" s="6">
        <f t="shared" si="7"/>
        <v>0.99485973085365509</v>
      </c>
    </row>
    <row r="94" spans="1:4" x14ac:dyDescent="0.3">
      <c r="A94" t="s">
        <v>134</v>
      </c>
      <c r="B94">
        <v>33</v>
      </c>
      <c r="C94" s="9">
        <f t="shared" si="6"/>
        <v>3.0563762491780201E-4</v>
      </c>
      <c r="D94" s="6">
        <f t="shared" si="7"/>
        <v>0.99516536847857284</v>
      </c>
    </row>
    <row r="95" spans="1:4" x14ac:dyDescent="0.3">
      <c r="A95" t="s">
        <v>136</v>
      </c>
      <c r="B95">
        <v>32</v>
      </c>
      <c r="C95" s="9">
        <f t="shared" si="6"/>
        <v>2.9637587870817164E-4</v>
      </c>
      <c r="D95" s="6">
        <f t="shared" si="7"/>
        <v>0.99546174435728096</v>
      </c>
    </row>
    <row r="96" spans="1:4" x14ac:dyDescent="0.3">
      <c r="A96" t="s">
        <v>129</v>
      </c>
      <c r="B96">
        <v>32</v>
      </c>
      <c r="C96" s="9">
        <f t="shared" si="6"/>
        <v>2.9637587870817164E-4</v>
      </c>
      <c r="D96" s="6">
        <f t="shared" si="7"/>
        <v>0.99575812023598909</v>
      </c>
    </row>
    <row r="97" spans="1:4" x14ac:dyDescent="0.3">
      <c r="A97" t="s">
        <v>128</v>
      </c>
      <c r="B97">
        <v>30</v>
      </c>
      <c r="C97" s="9">
        <f t="shared" si="6"/>
        <v>2.7785238628891089E-4</v>
      </c>
      <c r="D97" s="6">
        <f t="shared" si="7"/>
        <v>0.99603597262227794</v>
      </c>
    </row>
    <row r="98" spans="1:4" x14ac:dyDescent="0.3">
      <c r="A98" t="s">
        <v>167</v>
      </c>
      <c r="B98">
        <v>28</v>
      </c>
      <c r="C98" s="9">
        <f t="shared" si="6"/>
        <v>2.5932889386965019E-4</v>
      </c>
      <c r="D98" s="6">
        <f t="shared" si="7"/>
        <v>0.99629530151614765</v>
      </c>
    </row>
    <row r="99" spans="1:4" x14ac:dyDescent="0.3">
      <c r="A99" t="s">
        <v>130</v>
      </c>
      <c r="B99">
        <v>27</v>
      </c>
      <c r="C99" s="9">
        <f t="shared" si="6"/>
        <v>2.5006714766001982E-4</v>
      </c>
      <c r="D99" s="6">
        <f t="shared" si="7"/>
        <v>0.99654536866380772</v>
      </c>
    </row>
    <row r="100" spans="1:4" x14ac:dyDescent="0.3">
      <c r="A100" t="s">
        <v>140</v>
      </c>
      <c r="B100">
        <v>24</v>
      </c>
      <c r="C100" s="9">
        <f t="shared" si="6"/>
        <v>2.2228190903112873E-4</v>
      </c>
      <c r="D100" s="6">
        <f t="shared" si="7"/>
        <v>0.99676765057283889</v>
      </c>
    </row>
    <row r="101" spans="1:4" x14ac:dyDescent="0.3">
      <c r="A101" t="s">
        <v>144</v>
      </c>
      <c r="B101">
        <v>22</v>
      </c>
      <c r="C101" s="9">
        <f t="shared" si="6"/>
        <v>2.0375841661186801E-4</v>
      </c>
      <c r="D101" s="6">
        <f t="shared" si="7"/>
        <v>0.9969714089894508</v>
      </c>
    </row>
    <row r="102" spans="1:4" x14ac:dyDescent="0.3">
      <c r="A102" t="s">
        <v>168</v>
      </c>
      <c r="B102">
        <v>22</v>
      </c>
      <c r="C102" s="9">
        <f t="shared" si="6"/>
        <v>2.0375841661186801E-4</v>
      </c>
      <c r="D102" s="6">
        <f t="shared" si="7"/>
        <v>0.99717516740606271</v>
      </c>
    </row>
    <row r="103" spans="1:4" x14ac:dyDescent="0.3">
      <c r="A103" t="s">
        <v>139</v>
      </c>
      <c r="B103">
        <v>21</v>
      </c>
      <c r="C103" s="9">
        <f t="shared" si="6"/>
        <v>1.9449667040223763E-4</v>
      </c>
      <c r="D103" s="6">
        <f t="shared" si="7"/>
        <v>0.99736966407646499</v>
      </c>
    </row>
    <row r="104" spans="1:4" x14ac:dyDescent="0.3">
      <c r="A104" t="s">
        <v>175</v>
      </c>
      <c r="B104">
        <v>19</v>
      </c>
      <c r="C104" s="9">
        <f t="shared" si="6"/>
        <v>1.7597317798297691E-4</v>
      </c>
      <c r="D104" s="6">
        <f t="shared" si="7"/>
        <v>0.997545637254448</v>
      </c>
    </row>
    <row r="105" spans="1:4" x14ac:dyDescent="0.3">
      <c r="A105" t="s">
        <v>132</v>
      </c>
      <c r="B105">
        <v>18</v>
      </c>
      <c r="C105" s="9">
        <f t="shared" si="6"/>
        <v>1.6671143177334654E-4</v>
      </c>
      <c r="D105" s="6">
        <f t="shared" si="7"/>
        <v>0.99771234868622138</v>
      </c>
    </row>
    <row r="106" spans="1:4" x14ac:dyDescent="0.3">
      <c r="A106" t="s">
        <v>64</v>
      </c>
      <c r="B106">
        <v>18</v>
      </c>
      <c r="C106" s="9">
        <f t="shared" si="6"/>
        <v>1.6671143177334654E-4</v>
      </c>
      <c r="D106" s="6">
        <f t="shared" si="7"/>
        <v>0.99787906011799477</v>
      </c>
    </row>
    <row r="107" spans="1:4" x14ac:dyDescent="0.3">
      <c r="A107" t="s">
        <v>135</v>
      </c>
      <c r="B107">
        <v>18</v>
      </c>
      <c r="C107" s="9">
        <f t="shared" si="6"/>
        <v>1.6671143177334654E-4</v>
      </c>
      <c r="D107" s="6">
        <f t="shared" si="7"/>
        <v>0.99804577154976815</v>
      </c>
    </row>
    <row r="108" spans="1:4" x14ac:dyDescent="0.3">
      <c r="A108" t="s">
        <v>131</v>
      </c>
      <c r="B108">
        <v>18</v>
      </c>
      <c r="C108" s="9">
        <f t="shared" si="6"/>
        <v>1.6671143177334654E-4</v>
      </c>
      <c r="D108" s="6">
        <f t="shared" si="7"/>
        <v>0.99821248298154153</v>
      </c>
    </row>
    <row r="109" spans="1:4" x14ac:dyDescent="0.3">
      <c r="A109" t="s">
        <v>142</v>
      </c>
      <c r="B109">
        <v>16</v>
      </c>
      <c r="C109" s="9">
        <f t="shared" si="6"/>
        <v>1.4818793935408582E-4</v>
      </c>
      <c r="D109" s="6">
        <f t="shared" si="7"/>
        <v>0.99836067092089564</v>
      </c>
    </row>
    <row r="110" spans="1:4" x14ac:dyDescent="0.3">
      <c r="A110" t="s">
        <v>169</v>
      </c>
      <c r="B110">
        <v>15</v>
      </c>
      <c r="C110" s="9">
        <f t="shared" si="6"/>
        <v>1.3892619314445544E-4</v>
      </c>
      <c r="D110" s="6">
        <f t="shared" si="7"/>
        <v>0.99849959711404013</v>
      </c>
    </row>
    <row r="111" spans="1:4" x14ac:dyDescent="0.3">
      <c r="A111" t="s">
        <v>125</v>
      </c>
      <c r="B111">
        <v>14</v>
      </c>
      <c r="C111" s="9">
        <f t="shared" si="6"/>
        <v>1.296644469348251E-4</v>
      </c>
      <c r="D111" s="6">
        <f t="shared" si="7"/>
        <v>0.99862926156097498</v>
      </c>
    </row>
    <row r="112" spans="1:4" x14ac:dyDescent="0.3">
      <c r="A112" t="s">
        <v>133</v>
      </c>
      <c r="B112">
        <v>14</v>
      </c>
      <c r="C112" s="9">
        <f t="shared" si="6"/>
        <v>1.296644469348251E-4</v>
      </c>
      <c r="D112" s="6">
        <f t="shared" si="7"/>
        <v>0.99875892600790983</v>
      </c>
    </row>
    <row r="113" spans="1:4" x14ac:dyDescent="0.3">
      <c r="A113" t="s">
        <v>182</v>
      </c>
      <c r="B113">
        <v>13</v>
      </c>
      <c r="C113" s="9">
        <f t="shared" si="6"/>
        <v>1.2040270072519472E-4</v>
      </c>
      <c r="D113" s="6">
        <f t="shared" si="7"/>
        <v>0.99887932870863505</v>
      </c>
    </row>
    <row r="114" spans="1:4" x14ac:dyDescent="0.3">
      <c r="A114" t="s">
        <v>145</v>
      </c>
      <c r="B114">
        <v>11</v>
      </c>
      <c r="C114" s="9">
        <f t="shared" si="6"/>
        <v>1.01879208305934E-4</v>
      </c>
      <c r="D114" s="6">
        <f t="shared" si="7"/>
        <v>0.99898120791694101</v>
      </c>
    </row>
    <row r="115" spans="1:4" x14ac:dyDescent="0.3">
      <c r="A115" t="s">
        <v>141</v>
      </c>
      <c r="B115">
        <v>10</v>
      </c>
      <c r="C115" s="9">
        <f t="shared" si="6"/>
        <v>9.2617462096303643E-5</v>
      </c>
      <c r="D115" s="6">
        <f t="shared" si="7"/>
        <v>0.99907382537903733</v>
      </c>
    </row>
    <row r="116" spans="1:4" x14ac:dyDescent="0.3">
      <c r="A116" t="s">
        <v>148</v>
      </c>
      <c r="B116">
        <v>10</v>
      </c>
      <c r="C116" s="9">
        <f t="shared" si="6"/>
        <v>9.2617462096303643E-5</v>
      </c>
      <c r="D116" s="6">
        <f t="shared" si="7"/>
        <v>0.99916644284113365</v>
      </c>
    </row>
    <row r="117" spans="1:4" x14ac:dyDescent="0.3">
      <c r="A117" t="s">
        <v>138</v>
      </c>
      <c r="B117">
        <v>10</v>
      </c>
      <c r="C117" s="9">
        <f t="shared" si="6"/>
        <v>9.2617462096303643E-5</v>
      </c>
      <c r="D117" s="6">
        <f t="shared" si="7"/>
        <v>0.99925906030322997</v>
      </c>
    </row>
    <row r="118" spans="1:4" x14ac:dyDescent="0.3">
      <c r="A118" t="s">
        <v>160</v>
      </c>
      <c r="B118">
        <v>9</v>
      </c>
      <c r="C118" s="9">
        <f t="shared" si="6"/>
        <v>8.3355715886673269E-5</v>
      </c>
      <c r="D118" s="6">
        <f t="shared" si="7"/>
        <v>0.99934241601911666</v>
      </c>
    </row>
    <row r="119" spans="1:4" x14ac:dyDescent="0.3">
      <c r="A119" t="s">
        <v>176</v>
      </c>
      <c r="B119">
        <v>8</v>
      </c>
      <c r="C119" s="12">
        <f t="shared" si="6"/>
        <v>7.4093969677042909E-5</v>
      </c>
      <c r="D119" s="10">
        <f t="shared" si="7"/>
        <v>0.99941650998879372</v>
      </c>
    </row>
    <row r="120" spans="1:4" x14ac:dyDescent="0.3">
      <c r="A120" t="s">
        <v>137</v>
      </c>
      <c r="B120">
        <v>8</v>
      </c>
      <c r="C120" s="12">
        <f t="shared" si="6"/>
        <v>7.4093969677042909E-5</v>
      </c>
      <c r="D120" s="10">
        <f t="shared" si="7"/>
        <v>0.99949060395847078</v>
      </c>
    </row>
    <row r="121" spans="1:4" x14ac:dyDescent="0.3">
      <c r="A121" t="s">
        <v>172</v>
      </c>
      <c r="B121">
        <v>6</v>
      </c>
      <c r="C121" s="12">
        <f t="shared" si="6"/>
        <v>5.5570477257782182E-5</v>
      </c>
      <c r="D121" s="10">
        <f t="shared" si="7"/>
        <v>0.99954617443572857</v>
      </c>
    </row>
    <row r="122" spans="1:4" x14ac:dyDescent="0.3">
      <c r="A122" t="s">
        <v>150</v>
      </c>
      <c r="B122">
        <v>6</v>
      </c>
      <c r="C122" s="12">
        <f t="shared" si="6"/>
        <v>5.5570477257782182E-5</v>
      </c>
      <c r="D122" s="10">
        <f t="shared" si="7"/>
        <v>0.99960174491298637</v>
      </c>
    </row>
    <row r="123" spans="1:4" x14ac:dyDescent="0.3">
      <c r="A123" t="s">
        <v>180</v>
      </c>
      <c r="B123">
        <v>5</v>
      </c>
      <c r="C123" s="12">
        <f t="shared" si="6"/>
        <v>4.6308731048151821E-5</v>
      </c>
      <c r="D123" s="10">
        <f>+D122+C123</f>
        <v>0.99964805364403453</v>
      </c>
    </row>
    <row r="124" spans="1:4" x14ac:dyDescent="0.3">
      <c r="A124" t="s">
        <v>123</v>
      </c>
      <c r="B124">
        <v>5</v>
      </c>
      <c r="C124" s="12">
        <f t="shared" si="6"/>
        <v>4.6308731048151821E-5</v>
      </c>
      <c r="D124" s="10">
        <f t="shared" si="7"/>
        <v>0.99969436237508269</v>
      </c>
    </row>
    <row r="125" spans="1:4" x14ac:dyDescent="0.3">
      <c r="A125" t="s">
        <v>190</v>
      </c>
      <c r="B125">
        <v>4</v>
      </c>
      <c r="C125" s="12">
        <f t="shared" si="6"/>
        <v>3.7046984838521454E-5</v>
      </c>
      <c r="D125" s="10">
        <f t="shared" si="7"/>
        <v>0.99973140935992122</v>
      </c>
    </row>
    <row r="126" spans="1:4" x14ac:dyDescent="0.3">
      <c r="A126" t="s">
        <v>146</v>
      </c>
      <c r="B126">
        <v>3</v>
      </c>
      <c r="C126" s="12">
        <f t="shared" si="6"/>
        <v>2.7785238628891091E-5</v>
      </c>
      <c r="D126" s="10">
        <f t="shared" si="7"/>
        <v>0.99975919459855012</v>
      </c>
    </row>
    <row r="127" spans="1:4" x14ac:dyDescent="0.3">
      <c r="A127" t="s">
        <v>157</v>
      </c>
      <c r="B127">
        <v>3</v>
      </c>
      <c r="C127" s="12">
        <f t="shared" si="6"/>
        <v>2.7785238628891091E-5</v>
      </c>
      <c r="D127" s="10">
        <f t="shared" si="7"/>
        <v>0.99978697983717901</v>
      </c>
    </row>
    <row r="128" spans="1:4" x14ac:dyDescent="0.3">
      <c r="A128" t="s">
        <v>147</v>
      </c>
      <c r="B128">
        <v>3</v>
      </c>
      <c r="C128" s="12">
        <f t="shared" si="6"/>
        <v>2.7785238628891091E-5</v>
      </c>
      <c r="D128" s="10">
        <f t="shared" si="7"/>
        <v>0.99981476507580791</v>
      </c>
    </row>
    <row r="129" spans="1:4" x14ac:dyDescent="0.3">
      <c r="A129" t="s">
        <v>161</v>
      </c>
      <c r="B129">
        <v>3</v>
      </c>
      <c r="C129" s="12">
        <f t="shared" si="6"/>
        <v>2.7785238628891091E-5</v>
      </c>
      <c r="D129" s="10">
        <f t="shared" si="7"/>
        <v>0.99984255031443681</v>
      </c>
    </row>
    <row r="130" spans="1:4" x14ac:dyDescent="0.3">
      <c r="A130" t="s">
        <v>191</v>
      </c>
      <c r="B130">
        <v>2</v>
      </c>
      <c r="C130" s="12">
        <f t="shared" si="6"/>
        <v>1.8523492419260727E-5</v>
      </c>
      <c r="D130" s="10">
        <f t="shared" si="7"/>
        <v>0.99986107380685607</v>
      </c>
    </row>
    <row r="131" spans="1:4" x14ac:dyDescent="0.3">
      <c r="A131" t="s">
        <v>177</v>
      </c>
      <c r="B131">
        <v>2</v>
      </c>
      <c r="C131" s="12">
        <f t="shared" si="6"/>
        <v>1.8523492419260727E-5</v>
      </c>
      <c r="D131" s="10">
        <f t="shared" si="7"/>
        <v>0.99987959729927534</v>
      </c>
    </row>
    <row r="132" spans="1:4" x14ac:dyDescent="0.3">
      <c r="A132" t="s">
        <v>181</v>
      </c>
      <c r="B132">
        <v>2</v>
      </c>
      <c r="C132" s="12">
        <f t="shared" si="6"/>
        <v>1.8523492419260727E-5</v>
      </c>
      <c r="D132" s="10">
        <f t="shared" si="7"/>
        <v>0.9998981207916946</v>
      </c>
    </row>
    <row r="133" spans="1:4" x14ac:dyDescent="0.3">
      <c r="A133" t="s">
        <v>173</v>
      </c>
      <c r="B133">
        <v>2</v>
      </c>
      <c r="C133" s="12">
        <f t="shared" si="6"/>
        <v>1.8523492419260727E-5</v>
      </c>
      <c r="D133" s="10">
        <f t="shared" si="7"/>
        <v>0.99991664428411386</v>
      </c>
    </row>
    <row r="134" spans="1:4" x14ac:dyDescent="0.3">
      <c r="A134" t="s">
        <v>170</v>
      </c>
      <c r="B134">
        <v>2</v>
      </c>
      <c r="C134" s="12">
        <f t="shared" ref="C134:C138" si="8">+B134/$B$4</f>
        <v>1.8523492419260727E-5</v>
      </c>
      <c r="D134" s="13">
        <f t="shared" si="7"/>
        <v>0.99993516777653313</v>
      </c>
    </row>
    <row r="135" spans="1:4" x14ac:dyDescent="0.3">
      <c r="A135" t="s">
        <v>185</v>
      </c>
      <c r="B135">
        <v>2</v>
      </c>
      <c r="C135" s="12">
        <f t="shared" si="8"/>
        <v>1.8523492419260727E-5</v>
      </c>
      <c r="D135" s="13">
        <f t="shared" ref="D135:D138" si="9">+D134+C135</f>
        <v>0.99995369126895239</v>
      </c>
    </row>
    <row r="136" spans="1:4" x14ac:dyDescent="0.3">
      <c r="A136" t="s">
        <v>192</v>
      </c>
      <c r="B136">
        <v>1</v>
      </c>
      <c r="C136" s="12">
        <f t="shared" si="8"/>
        <v>9.2617462096303636E-6</v>
      </c>
      <c r="D136" s="13">
        <f t="shared" si="9"/>
        <v>0.99996295301516203</v>
      </c>
    </row>
    <row r="137" spans="1:4" x14ac:dyDescent="0.3">
      <c r="A137" t="s">
        <v>193</v>
      </c>
      <c r="B137">
        <v>1</v>
      </c>
      <c r="C137" s="12">
        <f t="shared" si="8"/>
        <v>9.2617462096303636E-6</v>
      </c>
      <c r="D137" s="13">
        <f t="shared" si="9"/>
        <v>0.99997221476137166</v>
      </c>
    </row>
    <row r="138" spans="1:4" x14ac:dyDescent="0.3">
      <c r="A138" t="s">
        <v>194</v>
      </c>
      <c r="B138">
        <v>1</v>
      </c>
      <c r="C138" s="12">
        <f t="shared" si="8"/>
        <v>9.2617462096303636E-6</v>
      </c>
      <c r="D138" s="13">
        <f t="shared" si="9"/>
        <v>0.99998147650758129</v>
      </c>
    </row>
    <row r="139" spans="1:4" x14ac:dyDescent="0.3">
      <c r="A139" t="s">
        <v>195</v>
      </c>
      <c r="B139">
        <v>1</v>
      </c>
      <c r="C139" s="12">
        <f t="shared" ref="C139:C141" si="10">+B139/$B$4</f>
        <v>9.2617462096303636E-6</v>
      </c>
      <c r="D139" s="13">
        <f t="shared" ref="D139:D141" si="11">+D138+C139</f>
        <v>0.99999073825379092</v>
      </c>
    </row>
    <row r="140" spans="1:4" x14ac:dyDescent="0.3">
      <c r="A140" t="s">
        <v>149</v>
      </c>
      <c r="B140">
        <v>1</v>
      </c>
      <c r="C140" s="12">
        <f t="shared" si="10"/>
        <v>9.2617462096303636E-6</v>
      </c>
      <c r="D140" s="7">
        <f t="shared" si="11"/>
        <v>1.0000000000000004</v>
      </c>
    </row>
    <row r="141" spans="1:4" x14ac:dyDescent="0.3">
      <c r="C141" s="12"/>
      <c r="D141" s="7"/>
    </row>
    <row r="142" spans="1:4" x14ac:dyDescent="0.3">
      <c r="B142" s="1"/>
      <c r="C142" s="12"/>
      <c r="D142" s="7"/>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B2EF274B6CCF47BE56BA7C4AAC7797" ma:contentTypeVersion="16" ma:contentTypeDescription="Create a new document." ma:contentTypeScope="" ma:versionID="3ef3d034b5be4cf2ca05453df6ae6ca4">
  <xsd:schema xmlns:xsd="http://www.w3.org/2001/XMLSchema" xmlns:xs="http://www.w3.org/2001/XMLSchema" xmlns:p="http://schemas.microsoft.com/office/2006/metadata/properties" xmlns:ns2="766965cb-9c19-44aa-9603-dd4a3561bcda" xmlns:ns3="5a8f3f4c-e52b-4364-a24c-60c7ffce0de1" targetNamespace="http://schemas.microsoft.com/office/2006/metadata/properties" ma:root="true" ma:fieldsID="0cfb960117fdc16290d791ddd0a8a00b" ns2:_="" ns3:_="">
    <xsd:import namespace="766965cb-9c19-44aa-9603-dd4a3561bcda"/>
    <xsd:import namespace="5a8f3f4c-e52b-4364-a24c-60c7ffce0de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6965cb-9c19-44aa-9603-dd4a3561b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7ba3e9f-8df6-422f-9baf-9b8ed6b673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a8f3f4c-e52b-4364-a24c-60c7ffce0de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4355d5a8-48ff-4bc8-9f98-daf68cb03a84}" ma:internalName="TaxCatchAll" ma:showField="CatchAllData" ma:web="5a8f3f4c-e52b-4364-a24c-60c7ffce0d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66965cb-9c19-44aa-9603-dd4a3561bcda">
      <Terms xmlns="http://schemas.microsoft.com/office/infopath/2007/PartnerControls"/>
    </lcf76f155ced4ddcb4097134ff3c332f>
    <TaxCatchAll xmlns="5a8f3f4c-e52b-4364-a24c-60c7ffce0de1" xsi:nil="true"/>
  </documentManagement>
</p:properties>
</file>

<file path=customXml/itemProps1.xml><?xml version="1.0" encoding="utf-8"?>
<ds:datastoreItem xmlns:ds="http://schemas.openxmlformats.org/officeDocument/2006/customXml" ds:itemID="{06E3E61D-6AEB-4D89-8E01-09FA7FE86681}"/>
</file>

<file path=customXml/itemProps2.xml><?xml version="1.0" encoding="utf-8"?>
<ds:datastoreItem xmlns:ds="http://schemas.openxmlformats.org/officeDocument/2006/customXml" ds:itemID="{9B90ABD7-0E6A-463E-A001-91EC8095FF2D}">
  <ds:schemaRefs>
    <ds:schemaRef ds:uri="http://schemas.microsoft.com/sharepoint/v3/contenttype/forms"/>
  </ds:schemaRefs>
</ds:datastoreItem>
</file>

<file path=customXml/itemProps3.xml><?xml version="1.0" encoding="utf-8"?>
<ds:datastoreItem xmlns:ds="http://schemas.openxmlformats.org/officeDocument/2006/customXml" ds:itemID="{5DB0A5D0-92CD-4F41-8729-44C3EDB33A85}">
  <ds:schemaRefs>
    <ds:schemaRef ds:uri="http://schemas.microsoft.com/office/2006/metadata/properties"/>
    <ds:schemaRef ds:uri="http://schemas.microsoft.com/office/infopath/2007/PartnerControls"/>
    <ds:schemaRef ds:uri="766965cb-9c19-44aa-9603-dd4a3561bcda"/>
    <ds:schemaRef ds:uri="5a8f3f4c-e52b-4364-a24c-60c7ffce0de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Demanda 06-24</vt:lpstr>
      <vt:lpstr>Clasif.llamadas 06-24</vt:lpstr>
      <vt:lpstr>Institución 06-24</vt:lpstr>
      <vt:lpstr>Tipo de incidente 06-24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Palma Siles Marvin</dc:creator>
  <cp:lastModifiedBy>Palma Siles Marvin</cp:lastModifiedBy>
  <dcterms:created xsi:type="dcterms:W3CDTF">2023-03-21T16:40:34Z</dcterms:created>
  <dcterms:modified xsi:type="dcterms:W3CDTF">2024-07-03T13:21:28Z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0x010100DBB2EF274B6CCF47BE56BA7C4AAC7797</vt:lpwstr>
  </property>
  <property fmtid="{D5CDD505-2E9C-101B-9397-08002B2CF9AE}" pid="3" name="MediaServiceImageTags">
    <vt:lpwstr/>
  </property>
</Properties>
</file>