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3\Conta\08 agosto\"/>
    </mc:Choice>
  </mc:AlternateContent>
  <xr:revisionPtr revIDLastSave="0" documentId="13_ncr:1_{51E9EEE6-FE1B-490A-92CE-6589E82B1188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6" i="3" l="1"/>
  <c r="G48" i="3"/>
  <c r="G50" i="3"/>
  <c r="G51" i="3"/>
  <c r="G52" i="3"/>
  <c r="G54" i="3"/>
  <c r="G55" i="3"/>
  <c r="G58" i="3"/>
  <c r="G59" i="3"/>
  <c r="G60" i="3"/>
  <c r="G61" i="3"/>
  <c r="G62" i="3"/>
  <c r="G63" i="3"/>
  <c r="G64" i="3"/>
  <c r="G65" i="3"/>
  <c r="G66" i="3"/>
  <c r="G21" i="3"/>
  <c r="G22" i="3"/>
  <c r="G23" i="3"/>
  <c r="G26" i="3"/>
  <c r="G27" i="3"/>
  <c r="G29" i="3"/>
  <c r="G30" i="3"/>
  <c r="G31" i="3"/>
  <c r="G32" i="3"/>
  <c r="G33" i="3"/>
  <c r="G34" i="3"/>
  <c r="G35" i="3"/>
  <c r="G38" i="3"/>
  <c r="G39" i="3"/>
  <c r="E43" i="3"/>
  <c r="F58" i="3"/>
  <c r="F57" i="3"/>
  <c r="G57" i="3" s="1"/>
  <c r="F54" i="3"/>
  <c r="F49" i="3"/>
  <c r="G49" i="3" s="1"/>
  <c r="F48" i="3"/>
  <c r="F47" i="3"/>
  <c r="G47" i="3" s="1"/>
  <c r="F46" i="3"/>
  <c r="F45" i="3"/>
  <c r="G45" i="3" s="1"/>
  <c r="F44" i="3"/>
  <c r="G44" i="3" s="1"/>
  <c r="F39" i="3"/>
  <c r="F37" i="3"/>
  <c r="G37" i="3" s="1"/>
  <c r="F30" i="3"/>
  <c r="F29" i="3"/>
  <c r="F25" i="3"/>
  <c r="G25" i="3" s="1"/>
  <c r="F22" i="3"/>
  <c r="F66" i="3"/>
  <c r="F65" i="3"/>
  <c r="F64" i="3"/>
  <c r="F63" i="3"/>
  <c r="F62" i="3"/>
  <c r="F61" i="3"/>
  <c r="F60" i="3"/>
  <c r="F59" i="3"/>
  <c r="F55" i="3"/>
  <c r="F52" i="3"/>
  <c r="F51" i="3"/>
  <c r="F50" i="3"/>
  <c r="F38" i="3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F28" i="3" l="1"/>
  <c r="G28" i="3" s="1"/>
  <c r="D53" i="3"/>
  <c r="D43" i="3"/>
  <c r="D36" i="3"/>
  <c r="D56" i="3"/>
  <c r="F56" i="3" s="1"/>
  <c r="G56" i="3" s="1"/>
  <c r="E28" i="3"/>
  <c r="E53" i="3"/>
  <c r="E50" i="3"/>
  <c r="D50" i="3"/>
  <c r="E36" i="3"/>
  <c r="E24" i="3"/>
  <c r="D24" i="3"/>
  <c r="F24" i="3" s="1"/>
  <c r="G24" i="3" s="1"/>
  <c r="E20" i="3"/>
  <c r="D20" i="3"/>
  <c r="F20" i="3" s="1"/>
  <c r="G20" i="3" s="1"/>
  <c r="E17" i="3"/>
  <c r="D17" i="3"/>
  <c r="F53" i="3" l="1"/>
  <c r="G53" i="3" s="1"/>
  <c r="F36" i="3"/>
  <c r="G36" i="3" s="1"/>
  <c r="F43" i="3"/>
  <c r="G43" i="3" s="1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<sst xmlns="http://schemas.openxmlformats.org/spreadsheetml/2006/main" count="69" uniqueCount="65">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</sst>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topLeftCell="A6" zoomScaleNormal="100" zoomScaleSheetLayoutView="175" workbookViewId="0">
      <selection activeCell="D57" sqref="D57:E57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7" width="12.26953125" style="6" customWidth="1"/>
    <col min="8" max="8" width="22" style="6" bestFit="1" customWidth="1"/>
    <col min="9" max="9" width="19.542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7" t="s">
        <v>1</v>
      </c>
      <c r="C2" s="67"/>
      <c r="D2" s="67"/>
      <c r="E2" s="67"/>
      <c r="G2" s="8">
        <v>1000</v>
      </c>
      <c r="H2" s="52"/>
    </row>
    <row r="3" spans="1:9" x14ac:dyDescent="0.35">
      <c r="B3" s="67" t="s">
        <v>6</v>
      </c>
      <c r="C3" s="67"/>
      <c r="D3" s="67"/>
      <c r="E3" s="67"/>
      <c r="H3" s="53"/>
    </row>
    <row r="4" spans="1:9" x14ac:dyDescent="0.35">
      <c r="B4" s="67" t="s">
        <v>64</v>
      </c>
      <c r="C4" s="67"/>
      <c r="D4" s="67"/>
      <c r="E4" s="67"/>
      <c r="F4" s="9">
        <v>1000</v>
      </c>
    </row>
    <row r="5" spans="1:9" s="7" customFormat="1" x14ac:dyDescent="0.35">
      <c r="B5" s="67" t="s">
        <v>2</v>
      </c>
      <c r="C5" s="67"/>
      <c r="D5" s="67"/>
      <c r="E5" s="67"/>
    </row>
    <row r="6" spans="1:9" ht="3" customHeight="1" x14ac:dyDescent="0.35">
      <c r="D6" s="10">
        <v>44562</v>
      </c>
      <c r="E6" s="11">
        <v>44197</v>
      </c>
    </row>
    <row r="7" spans="1:9" ht="25.5" customHeight="1" x14ac:dyDescent="0.35">
      <c r="B7" s="12" t="s">
        <v>3</v>
      </c>
      <c r="C7" s="25"/>
      <c r="D7" s="13">
        <v>45168</v>
      </c>
      <c r="E7" s="13">
        <v>44803</v>
      </c>
      <c r="F7" s="54" t="s">
        <v>60</v>
      </c>
      <c r="G7" s="54" t="s">
        <v>61</v>
      </c>
    </row>
    <row r="8" spans="1:9" ht="6" customHeight="1" x14ac:dyDescent="0.35">
      <c r="D8" s="10"/>
      <c r="E8" s="11"/>
      <c r="F8" s="4"/>
      <c r="G8" s="5"/>
    </row>
    <row r="9" spans="1:9" s="33" customFormat="1" ht="16.5" hidden="1" customHeight="1" x14ac:dyDescent="0.35">
      <c r="A9" s="27"/>
      <c r="B9" s="66" t="s">
        <v>56</v>
      </c>
      <c r="C9" s="66"/>
      <c r="D9" s="49"/>
      <c r="E9" s="49"/>
      <c r="F9" s="30" t="s">
        <v>62</v>
      </c>
      <c r="G9" s="55" t="s">
        <v>63</v>
      </c>
      <c r="H9" s="31"/>
      <c r="I9" s="32"/>
    </row>
    <row r="10" spans="1:9" x14ac:dyDescent="0.35">
      <c r="B10" s="14" t="s">
        <v>7</v>
      </c>
      <c r="D10" s="20"/>
      <c r="E10" s="20"/>
      <c r="F10" s="20"/>
      <c r="G10" s="56"/>
    </row>
    <row r="11" spans="1:9" hidden="1" x14ac:dyDescent="0.3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35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35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35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35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35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idden="1" x14ac:dyDescent="0.3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35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35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x14ac:dyDescent="0.35">
      <c r="B20" s="16" t="s">
        <v>17</v>
      </c>
      <c r="D20" s="20">
        <f>SUM(D21:D23)</f>
        <v>1849.70362</v>
      </c>
      <c r="E20" s="20">
        <f>SUM(E21:E23)</f>
        <v>562.74993999999992</v>
      </c>
      <c r="F20" s="20">
        <f>+D20-E20</f>
        <v>1286.9536800000001</v>
      </c>
      <c r="G20" s="59">
        <f>+F20/E20</f>
        <v>2.2869014966043357</v>
      </c>
      <c r="H20" s="34"/>
    </row>
    <row r="21" spans="1:9" hidden="1" x14ac:dyDescent="0.3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9" si="3">+F21/E21</f>
        <v>#DIV/0!</v>
      </c>
      <c r="H21" s="21"/>
    </row>
    <row r="22" spans="1:9" x14ac:dyDescent="0.35">
      <c r="B22" s="18"/>
      <c r="C22" s="1" t="s">
        <v>19</v>
      </c>
      <c r="D22" s="26">
        <v>1849.70362</v>
      </c>
      <c r="E22" s="26">
        <v>562.74993999999992</v>
      </c>
      <c r="F22" s="60">
        <f>+D22-E22</f>
        <v>1286.9536800000001</v>
      </c>
      <c r="G22" s="59">
        <f t="shared" si="3"/>
        <v>2.2869014966043357</v>
      </c>
      <c r="H22" s="21"/>
    </row>
    <row r="23" spans="1:9" hidden="1" x14ac:dyDescent="0.3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x14ac:dyDescent="0.35">
      <c r="B24" s="16" t="s">
        <v>21</v>
      </c>
      <c r="D24" s="20">
        <f>SUM(D25:D27)</f>
        <v>3620136.4676100002</v>
      </c>
      <c r="E24" s="20">
        <f>SUM(E25:E27)</f>
        <v>3573881.55112</v>
      </c>
      <c r="F24" s="20">
        <f>+D24-E24</f>
        <v>46254.916490000207</v>
      </c>
      <c r="G24" s="59">
        <f t="shared" si="3"/>
        <v>1.2942487272837741E-2</v>
      </c>
      <c r="H24" s="21"/>
    </row>
    <row r="25" spans="1:9" x14ac:dyDescent="0.35">
      <c r="B25" s="18"/>
      <c r="C25" s="23" t="s">
        <v>22</v>
      </c>
      <c r="D25" s="26">
        <v>3620136.4676100002</v>
      </c>
      <c r="E25" s="26">
        <v>3573881.55112</v>
      </c>
      <c r="F25" s="60">
        <f>+D25-E25</f>
        <v>46254.916490000207</v>
      </c>
      <c r="G25" s="59">
        <f t="shared" si="3"/>
        <v>1.2942487272837741E-2</v>
      </c>
    </row>
    <row r="26" spans="1:9" hidden="1" x14ac:dyDescent="0.3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idden="1" x14ac:dyDescent="0.3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35">
      <c r="B28" s="16" t="s">
        <v>25</v>
      </c>
      <c r="D28" s="20">
        <f>SUM(D29:D32)</f>
        <v>104374.38635</v>
      </c>
      <c r="E28" s="20">
        <f t="shared" ref="E28" si="4">SUM(E29:E32)</f>
        <v>30883.56741</v>
      </c>
      <c r="F28" s="20">
        <f>SUM(F29:F32)</f>
        <v>73490.818939999997</v>
      </c>
      <c r="G28" s="59">
        <f t="shared" si="3"/>
        <v>2.3796091288405985</v>
      </c>
    </row>
    <row r="29" spans="1:9" x14ac:dyDescent="0.35">
      <c r="B29" s="18"/>
      <c r="C29" s="2" t="s">
        <v>57</v>
      </c>
      <c r="D29" s="26">
        <v>563.52471000000003</v>
      </c>
      <c r="E29" s="26">
        <v>274.51623999999998</v>
      </c>
      <c r="F29" s="60">
        <f>+D29-E29</f>
        <v>289.00847000000005</v>
      </c>
      <c r="G29" s="59">
        <f t="shared" si="3"/>
        <v>1.052791885827957</v>
      </c>
    </row>
    <row r="30" spans="1:9" x14ac:dyDescent="0.35">
      <c r="B30" s="18"/>
      <c r="C30" s="2" t="s">
        <v>58</v>
      </c>
      <c r="D30" s="26">
        <v>103810.86164</v>
      </c>
      <c r="E30" s="26">
        <v>30609.051169999999</v>
      </c>
      <c r="F30" s="60">
        <f>+D30-E30</f>
        <v>73201.810469999997</v>
      </c>
      <c r="G30" s="59">
        <f t="shared" si="3"/>
        <v>2.3915086444020606</v>
      </c>
    </row>
    <row r="31" spans="1:9" hidden="1" x14ac:dyDescent="0.35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35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idden="1" x14ac:dyDescent="0.3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idden="1" x14ac:dyDescent="0.3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idden="1" x14ac:dyDescent="0.3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x14ac:dyDescent="0.35">
      <c r="B36" s="16" t="s">
        <v>31</v>
      </c>
      <c r="D36" s="20">
        <f>SUM(D37:D39)</f>
        <v>4146.6844300000002</v>
      </c>
      <c r="E36" s="20">
        <f>SUM(E37:E39)</f>
        <v>47986.015239999993</v>
      </c>
      <c r="F36" s="20">
        <f>+D36-E36</f>
        <v>-43839.330809999992</v>
      </c>
      <c r="G36" s="59">
        <f t="shared" si="3"/>
        <v>-0.91358556426782811</v>
      </c>
    </row>
    <row r="37" spans="1:9" x14ac:dyDescent="0.35">
      <c r="B37" s="18"/>
      <c r="C37" s="19" t="s">
        <v>32</v>
      </c>
      <c r="D37" s="26">
        <v>3101.07035</v>
      </c>
      <c r="E37" s="26">
        <v>4309.3025599999992</v>
      </c>
      <c r="F37" s="60">
        <f>+D37-E37</f>
        <v>-1208.2322099999992</v>
      </c>
      <c r="G37" s="59">
        <f t="shared" si="3"/>
        <v>-0.28037766974524048</v>
      </c>
    </row>
    <row r="38" spans="1:9" hidden="1" x14ac:dyDescent="0.35">
      <c r="B38" s="18"/>
      <c r="C38" s="19" t="s">
        <v>59</v>
      </c>
      <c r="D38" s="26">
        <v>0.42055999999999999</v>
      </c>
      <c r="E38" s="26">
        <v>0</v>
      </c>
      <c r="F38" s="60">
        <f t="shared" si="2"/>
        <v>0.42055999999999999</v>
      </c>
      <c r="G38" s="59" t="e">
        <f t="shared" si="3"/>
        <v>#DIV/0!</v>
      </c>
    </row>
    <row r="39" spans="1:9" x14ac:dyDescent="0.35">
      <c r="B39" s="18"/>
      <c r="C39" s="1" t="s">
        <v>33</v>
      </c>
      <c r="D39" s="26">
        <v>1045.19352</v>
      </c>
      <c r="E39" s="26">
        <v>43676.712679999997</v>
      </c>
      <c r="F39" s="60">
        <f>+D39-E39</f>
        <v>-42631.519159999996</v>
      </c>
      <c r="G39" s="59">
        <f t="shared" si="3"/>
        <v>-0.97606977595457622</v>
      </c>
    </row>
    <row r="40" spans="1:9" ht="11.25" customHeight="1" x14ac:dyDescent="0.35">
      <c r="C40" s="1"/>
      <c r="D40" s="26"/>
      <c r="E40" s="26"/>
      <c r="F40" s="3"/>
      <c r="G40" s="61"/>
    </row>
    <row r="41" spans="1:9" s="33" customFormat="1" ht="16.5" customHeight="1" x14ac:dyDescent="0.25">
      <c r="A41" s="27"/>
      <c r="B41" s="28" t="s">
        <v>34</v>
      </c>
      <c r="C41" s="29"/>
      <c r="D41" s="30">
        <f>+D20+D24+D28+D36</f>
        <v>3730507.2420099997</v>
      </c>
      <c r="E41" s="30">
        <f>E20+E24+E28+E36</f>
        <v>3653313.8837100002</v>
      </c>
      <c r="F41" s="30">
        <f>+D41-E41</f>
        <v>77193.358299999498</v>
      </c>
      <c r="G41" s="55">
        <f>+F41/E41</f>
        <v>2.1129681367977167E-2</v>
      </c>
      <c r="H41" s="50"/>
      <c r="I41" s="32"/>
    </row>
    <row r="42" spans="1:9" ht="20.149999999999999" customHeight="1" x14ac:dyDescent="0.35">
      <c r="B42" s="14" t="s">
        <v>35</v>
      </c>
      <c r="D42" s="35"/>
      <c r="E42" s="35"/>
      <c r="F42" s="36"/>
      <c r="G42" s="62"/>
      <c r="H42" s="37"/>
    </row>
    <row r="43" spans="1:9" x14ac:dyDescent="0.35">
      <c r="B43" s="16" t="s">
        <v>36</v>
      </c>
      <c r="D43" s="38">
        <f>SUM(D44:D49)</f>
        <v>2956646.7451800001</v>
      </c>
      <c r="E43" s="38">
        <f>SUM(E44:E49)</f>
        <v>3151881.6966599999</v>
      </c>
      <c r="F43" s="38">
        <f t="shared" ref="F43:F49" si="5">+D43-E43</f>
        <v>-195234.95147999981</v>
      </c>
      <c r="G43" s="59">
        <f>+F43/E43</f>
        <v>-6.194234754651079E-2</v>
      </c>
    </row>
    <row r="44" spans="1:9" x14ac:dyDescent="0.35">
      <c r="B44" s="18"/>
      <c r="C44" s="1" t="s">
        <v>37</v>
      </c>
      <c r="D44" s="26">
        <v>2007359.51553</v>
      </c>
      <c r="E44" s="26">
        <v>2030411.77902</v>
      </c>
      <c r="F44" s="22">
        <f t="shared" si="5"/>
        <v>-23052.263490000041</v>
      </c>
      <c r="G44" s="59">
        <f t="shared" ref="G44:G66" si="6">+F44/E44</f>
        <v>-1.135349180308955E-2</v>
      </c>
    </row>
    <row r="45" spans="1:9" x14ac:dyDescent="0.35">
      <c r="B45" s="18"/>
      <c r="C45" s="2" t="s">
        <v>38</v>
      </c>
      <c r="D45" s="26">
        <v>777964.47059000004</v>
      </c>
      <c r="E45" s="26">
        <v>927716.76663999993</v>
      </c>
      <c r="F45" s="22">
        <f t="shared" si="5"/>
        <v>-149752.29604999989</v>
      </c>
      <c r="G45" s="59">
        <f t="shared" si="6"/>
        <v>-0.16142027549245663</v>
      </c>
    </row>
    <row r="46" spans="1:9" x14ac:dyDescent="0.35">
      <c r="B46" s="18"/>
      <c r="C46" s="2" t="s">
        <v>39</v>
      </c>
      <c r="D46" s="26">
        <v>6579.2572099999998</v>
      </c>
      <c r="E46" s="26">
        <v>3793.1283199999998</v>
      </c>
      <c r="F46" s="22">
        <f t="shared" si="5"/>
        <v>2786.12889</v>
      </c>
      <c r="G46" s="59">
        <f t="shared" si="6"/>
        <v>0.73452007286692589</v>
      </c>
    </row>
    <row r="47" spans="1:9" x14ac:dyDescent="0.35">
      <c r="B47" s="18"/>
      <c r="C47" s="1" t="s">
        <v>40</v>
      </c>
      <c r="D47" s="26">
        <v>122850.55316</v>
      </c>
      <c r="E47" s="26">
        <v>64357.212450000006</v>
      </c>
      <c r="F47" s="22">
        <f t="shared" si="5"/>
        <v>58493.340709999989</v>
      </c>
      <c r="G47" s="59">
        <f t="shared" si="6"/>
        <v>0.90888555428724105</v>
      </c>
    </row>
    <row r="48" spans="1:9" x14ac:dyDescent="0.35">
      <c r="B48" s="18"/>
      <c r="C48" s="2" t="s">
        <v>41</v>
      </c>
      <c r="D48" s="26">
        <v>30.596259999999997</v>
      </c>
      <c r="E48" s="26">
        <v>96.749679999999998</v>
      </c>
      <c r="F48" s="22">
        <f t="shared" si="5"/>
        <v>-66.153419999999997</v>
      </c>
      <c r="G48" s="59">
        <f t="shared" si="6"/>
        <v>-0.68375854059672336</v>
      </c>
    </row>
    <row r="49" spans="1:9" x14ac:dyDescent="0.35">
      <c r="B49" s="18"/>
      <c r="C49" s="2" t="s">
        <v>42</v>
      </c>
      <c r="D49" s="22">
        <v>41862.352429999999</v>
      </c>
      <c r="E49" s="22">
        <v>125506.06054999999</v>
      </c>
      <c r="F49" s="22">
        <f t="shared" si="5"/>
        <v>-83643.708119999996</v>
      </c>
      <c r="G49" s="59">
        <f t="shared" si="6"/>
        <v>-0.66645154627156367</v>
      </c>
    </row>
    <row r="50" spans="1:9" hidden="1" x14ac:dyDescent="0.3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si="6"/>
        <v>#DIV/0!</v>
      </c>
    </row>
    <row r="51" spans="1:9" hidden="1" x14ac:dyDescent="0.35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6"/>
        <v>#DIV/0!</v>
      </c>
    </row>
    <row r="52" spans="1:9" hidden="1" x14ac:dyDescent="0.3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6"/>
        <v>#DIV/0!</v>
      </c>
    </row>
    <row r="53" spans="1:9" x14ac:dyDescent="0.35">
      <c r="B53" s="16" t="s">
        <v>28</v>
      </c>
      <c r="D53" s="38">
        <f>SUM(D54:D55)</f>
        <v>58375.097130000002</v>
      </c>
      <c r="E53" s="38">
        <f>SUM(E54:E55)</f>
        <v>55767.808369999999</v>
      </c>
      <c r="F53" s="38">
        <f>+D53-E53</f>
        <v>2607.2887600000031</v>
      </c>
      <c r="G53" s="59">
        <f t="shared" si="6"/>
        <v>4.6752577090739329E-2</v>
      </c>
    </row>
    <row r="54" spans="1:9" x14ac:dyDescent="0.35">
      <c r="B54" s="18"/>
      <c r="C54" s="2" t="s">
        <v>29</v>
      </c>
      <c r="D54" s="26">
        <v>58375.097130000002</v>
      </c>
      <c r="E54" s="26">
        <v>55767.808369999999</v>
      </c>
      <c r="F54" s="22">
        <f>+D54-E54</f>
        <v>2607.2887600000031</v>
      </c>
      <c r="G54" s="59">
        <f t="shared" si="6"/>
        <v>4.6752577090739329E-2</v>
      </c>
    </row>
    <row r="55" spans="1:9" hidden="1" x14ac:dyDescent="0.3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6"/>
        <v>#DIV/0!</v>
      </c>
    </row>
    <row r="56" spans="1:9" ht="15.65" customHeight="1" x14ac:dyDescent="0.35">
      <c r="B56" s="16" t="s">
        <v>46</v>
      </c>
      <c r="D56" s="38">
        <f>SUM(D57:D58)</f>
        <v>2016.3907200000001</v>
      </c>
      <c r="E56" s="38">
        <f>SUM(E57:E58)</f>
        <v>6274.6106</v>
      </c>
      <c r="F56" s="38">
        <f>+D56-E56</f>
        <v>-4258.2198799999996</v>
      </c>
      <c r="G56" s="59">
        <f t="shared" si="6"/>
        <v>-0.67864289140110134</v>
      </c>
    </row>
    <row r="57" spans="1:9" ht="16.5" customHeight="1" x14ac:dyDescent="0.35">
      <c r="B57" s="16"/>
      <c r="C57" s="2" t="s">
        <v>47</v>
      </c>
      <c r="D57" s="26">
        <v>1907.11292</v>
      </c>
      <c r="E57" s="26">
        <v>4434.2814699999999</v>
      </c>
      <c r="F57" s="22">
        <f>+D57-E57</f>
        <v>-2527.1685499999999</v>
      </c>
      <c r="G57" s="59">
        <f t="shared" si="6"/>
        <v>-0.56991613344743308</v>
      </c>
    </row>
    <row r="58" spans="1:9" s="33" customFormat="1" ht="14.5" customHeight="1" x14ac:dyDescent="0.35">
      <c r="A58" s="1"/>
      <c r="B58" s="18"/>
      <c r="C58" s="2" t="s">
        <v>48</v>
      </c>
      <c r="D58" s="26">
        <v>109.2778</v>
      </c>
      <c r="E58" s="26">
        <v>1840.3291299999999</v>
      </c>
      <c r="F58" s="22">
        <f>+D58-E58</f>
        <v>-1731.0513299999998</v>
      </c>
      <c r="G58" s="59">
        <f t="shared" si="6"/>
        <v>-0.94062051281011883</v>
      </c>
      <c r="H58" s="8"/>
      <c r="I58" s="8"/>
    </row>
    <row r="59" spans="1:9" s="33" customFormat="1" ht="15.65" hidden="1" customHeight="1" x14ac:dyDescent="0.35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7"/>
        <v>-60.40725999999998</v>
      </c>
      <c r="G59" s="59">
        <f t="shared" si="6"/>
        <v>-0.35599524720957421</v>
      </c>
      <c r="H59" s="8"/>
      <c r="I59" s="8"/>
    </row>
    <row r="60" spans="1:9" s="33" customFormat="1" ht="15.65" hidden="1" customHeight="1" x14ac:dyDescent="0.3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7"/>
        <v>-60.40725999999998</v>
      </c>
      <c r="G60" s="59">
        <f t="shared" si="6"/>
        <v>-0.35599524720957421</v>
      </c>
      <c r="H60" s="8"/>
      <c r="I60" s="8"/>
    </row>
    <row r="61" spans="1:9" s="33" customFormat="1" ht="15.65" hidden="1" customHeight="1" x14ac:dyDescent="0.3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7"/>
        <v>-60.40725999999998</v>
      </c>
      <c r="G61" s="59">
        <f t="shared" si="6"/>
        <v>-0.35599524720957421</v>
      </c>
      <c r="H61" s="8"/>
      <c r="I61" s="8"/>
    </row>
    <row r="62" spans="1:9" ht="15.65" hidden="1" customHeight="1" x14ac:dyDescent="0.35">
      <c r="B62" s="14" t="s">
        <v>51</v>
      </c>
      <c r="D62" s="3">
        <v>109.27832000000001</v>
      </c>
      <c r="E62" s="3">
        <v>169.68557999999999</v>
      </c>
      <c r="F62" s="22">
        <f t="shared" si="7"/>
        <v>-60.40725999999998</v>
      </c>
      <c r="G62" s="59">
        <f t="shared" si="6"/>
        <v>-0.35599524720957421</v>
      </c>
    </row>
    <row r="63" spans="1:9" hidden="1" x14ac:dyDescent="0.35">
      <c r="B63" s="16" t="s">
        <v>4</v>
      </c>
      <c r="D63" s="41">
        <v>109.27832000000001</v>
      </c>
      <c r="E63" s="41">
        <v>169.68557999999999</v>
      </c>
      <c r="F63" s="22">
        <f t="shared" si="7"/>
        <v>-60.40725999999998</v>
      </c>
      <c r="G63" s="59">
        <f t="shared" si="6"/>
        <v>-0.35599524720957421</v>
      </c>
    </row>
    <row r="64" spans="1:9" hidden="1" x14ac:dyDescent="0.35">
      <c r="B64" s="18"/>
      <c r="C64" s="2" t="s">
        <v>52</v>
      </c>
      <c r="D64" s="42">
        <v>109.27832000000001</v>
      </c>
      <c r="E64" s="42">
        <v>169.68557999999999</v>
      </c>
      <c r="F64" s="22">
        <f t="shared" si="7"/>
        <v>-60.40725999999998</v>
      </c>
      <c r="G64" s="59">
        <f t="shared" si="6"/>
        <v>-0.35599524720957421</v>
      </c>
    </row>
    <row r="65" spans="1:9" hidden="1" x14ac:dyDescent="0.35">
      <c r="B65" s="18"/>
      <c r="C65" s="2" t="s">
        <v>53</v>
      </c>
      <c r="D65" s="43">
        <v>109.27832000000001</v>
      </c>
      <c r="E65" s="43">
        <v>169.68557999999999</v>
      </c>
      <c r="F65" s="22">
        <f t="shared" si="7"/>
        <v>-60.40725999999998</v>
      </c>
      <c r="G65" s="59">
        <f t="shared" si="6"/>
        <v>-0.35599524720957421</v>
      </c>
    </row>
    <row r="66" spans="1:9" ht="3" customHeight="1" x14ac:dyDescent="0.35">
      <c r="D66" s="3">
        <v>109.27832000000001</v>
      </c>
      <c r="E66" s="3">
        <v>169.68557999999999</v>
      </c>
      <c r="F66" s="22">
        <f t="shared" si="7"/>
        <v>-60.40725999999998</v>
      </c>
      <c r="G66" s="59">
        <f t="shared" si="6"/>
        <v>-0.35599524720957421</v>
      </c>
    </row>
    <row r="67" spans="1:9" s="33" customFormat="1" x14ac:dyDescent="0.25">
      <c r="A67" s="27"/>
      <c r="B67" s="28" t="s">
        <v>54</v>
      </c>
      <c r="C67" s="29"/>
      <c r="D67" s="30">
        <f>+D43+D50+D53+D56</f>
        <v>3017038.2330300002</v>
      </c>
      <c r="E67" s="30">
        <f>+E43+E50+E53+E56</f>
        <v>3213924.1156299999</v>
      </c>
      <c r="F67" s="30">
        <f>+D67-E67</f>
        <v>-196885.88259999966</v>
      </c>
      <c r="G67" s="55">
        <f>+F67/E67</f>
        <v>-6.1260277317221501E-2</v>
      </c>
      <c r="H67" s="8"/>
      <c r="I67" s="8"/>
    </row>
    <row r="68" spans="1:9" ht="3.4" customHeight="1" x14ac:dyDescent="0.35">
      <c r="F68" s="3"/>
      <c r="G68" s="61"/>
    </row>
    <row r="69" spans="1:9" s="33" customFormat="1" x14ac:dyDescent="0.35">
      <c r="A69" s="27"/>
      <c r="B69" s="28" t="s">
        <v>55</v>
      </c>
      <c r="C69" s="29"/>
      <c r="D69" s="51">
        <f>+D41-D67</f>
        <v>713469.00897999946</v>
      </c>
      <c r="E69" s="44">
        <f>E41-E67</f>
        <v>439389.7680800003</v>
      </c>
      <c r="F69" s="44">
        <f>+D69-E69</f>
        <v>274079.24089999916</v>
      </c>
      <c r="G69" s="63">
        <f>+F69/E69</f>
        <v>0.62377246993629853</v>
      </c>
      <c r="H69" s="8"/>
      <c r="I69" s="8"/>
    </row>
    <row r="70" spans="1:9" ht="15" customHeight="1" x14ac:dyDescent="0.35">
      <c r="B70" s="68" t="s">
        <v>5</v>
      </c>
      <c r="C70" s="68"/>
      <c r="D70" s="68"/>
      <c r="E70" s="68"/>
    </row>
    <row r="71" spans="1:9" x14ac:dyDescent="0.35">
      <c r="D71" s="35"/>
      <c r="E71" s="45"/>
      <c r="F71" s="24"/>
    </row>
    <row r="74" spans="1:9" x14ac:dyDescent="0.35">
      <c r="D74" s="36"/>
      <c r="E74" s="36"/>
    </row>
    <row r="76" spans="1:9" x14ac:dyDescent="0.35">
      <c r="A76" s="46"/>
    </row>
    <row r="77" spans="1:9" x14ac:dyDescent="0.35">
      <c r="A77" s="47"/>
      <c r="B77" s="48"/>
    </row>
    <row r="78" spans="1:9" x14ac:dyDescent="0.35">
      <c r="B78" s="48"/>
    </row>
    <row r="79" spans="1:9" x14ac:dyDescent="0.35">
      <c r="B79" s="48"/>
    </row>
    <row r="81" spans="1:9" hidden="1" x14ac:dyDescent="0.35"/>
    <row r="82" spans="1:9" hidden="1" x14ac:dyDescent="0.35"/>
    <row r="83" spans="1:9" s="5" customFormat="1" x14ac:dyDescent="0.35">
      <c r="A83" s="64"/>
      <c r="B83" s="64"/>
      <c r="C83" s="64"/>
      <c r="D83" s="64"/>
      <c r="E83" s="64"/>
      <c r="F83" s="6"/>
      <c r="G83" s="6"/>
      <c r="H83" s="6"/>
      <c r="I83" s="6"/>
    </row>
    <row r="84" spans="1:9" s="5" customFormat="1" x14ac:dyDescent="0.35">
      <c r="A84" s="65"/>
      <c r="B84" s="65"/>
      <c r="C84" s="65"/>
      <c r="D84" s="65"/>
      <c r="E84" s="65"/>
      <c r="F84" s="6"/>
      <c r="G84" s="6"/>
      <c r="H84" s="6"/>
      <c r="I84" s="6"/>
    </row>
    <row r="85" spans="1:9" s="5" customFormat="1" x14ac:dyDescent="0.35">
      <c r="A85" s="65"/>
      <c r="B85" s="65"/>
      <c r="C85" s="65"/>
      <c r="D85" s="65"/>
      <c r="E85" s="65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>
        <f>+'ERF1'!D69</f>
        <v>713469.00897999946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2023-09-11T17:55:49Z</cp:lastPrinted>
  <dcterms:created xsi:type="dcterms:W3CDTF">2022-02-21T21:24:29Z</dcterms:created>
  <dcterms:modified xsi:type="dcterms:W3CDTF">2023-09-11T17:59:48Z</dcterms:modified>
</cp:coreProperties>
</file>