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2\Conta\12 Diciembre\"/>
    </mc:Choice>
  </mc:AlternateContent>
  <xr:revisionPtr revIDLastSave="0" documentId="13_ncr:1_{ABE09EDE-CDA5-4A68-BC78-70A669262F5C}" xr6:coauthVersionLast="47" xr6:coauthVersionMax="47" xr10:uidLastSave="{00000000-0000-0000-0000-000000000000}"/>
  <bookViews>
    <workbookView xWindow="-28920" yWindow="-2055" windowWidth="29040" windowHeight="1584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'ERF1'!$B$1:$E$69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3" l="1"/>
  <c r="E7" i="3"/>
  <c r="D53" i="3" l="1"/>
  <c r="D43" i="3"/>
  <c r="D36" i="3"/>
  <c r="D56" i="3"/>
  <c r="E28" i="3"/>
  <c r="E63" i="3"/>
  <c r="D63" i="3"/>
  <c r="E56" i="3"/>
  <c r="E53" i="3"/>
  <c r="E50" i="3"/>
  <c r="D50" i="3"/>
  <c r="E43" i="3"/>
  <c r="E36" i="3"/>
  <c r="E24" i="3"/>
  <c r="D24" i="3"/>
  <c r="E20" i="3"/>
  <c r="D20" i="3"/>
  <c r="E17" i="3"/>
  <c r="D17" i="3"/>
  <c r="E41" i="3" l="1"/>
  <c r="E67" i="3"/>
  <c r="D41" i="3"/>
  <c r="D67" i="3"/>
  <c r="D69" i="3" l="1"/>
  <c r="E69" i="3"/>
  <c r="D142" i="3" l="1"/>
</calcChain>
</file>

<file path=xl/sharedStrings.xml><?xml version="1.0" encoding="utf-8"?>
<sst xmlns="http://schemas.openxmlformats.org/spreadsheetml/2006/main" count="94" uniqueCount="90">
  <si>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</si>
  <si>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</si>
  <si>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</si>
  <si>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</si>
  <si>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</si>
  <si>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</si>
  <si>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</si>
  <si>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 xml:space="preserve"> justificación 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</si>
  <si>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</si>
  <si>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</si>
  <si>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</si>
  <si>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</si>
  <si>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</si>
  <si>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</si>
  <si>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</si>
  <si>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</si>
  <si>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</si>
  <si>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</si>
  <si>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</si>
  <si>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</si>
  <si>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 Claro</t>
  </si>
  <si>
    <t>Multas y sanciones administrativas</t>
  </si>
  <si>
    <t>Aumento por sanción a Sevin de 1.4</t>
  </si>
  <si>
    <t>Multas por llamadas indebidas</t>
  </si>
  <si>
    <t>multas por llamadas (ICE)</t>
  </si>
  <si>
    <t>Ingresos por ventas</t>
  </si>
  <si>
    <t>Tasa tributaria</t>
  </si>
  <si>
    <t xml:space="preserve">ingresos por tasa+estimaciones </t>
  </si>
  <si>
    <t>Resultados positivos por ventas de bienes</t>
  </si>
  <si>
    <t>Comisiones por préstamos</t>
  </si>
  <si>
    <t>Ingresos de la propiedad</t>
  </si>
  <si>
    <t>Intereses sobre inveriones recientes</t>
  </si>
  <si>
    <t>Intereses</t>
  </si>
  <si>
    <t>Intereses Claro</t>
  </si>
  <si>
    <t>Alquileres y derechos sobre bienes</t>
  </si>
  <si>
    <t>Otros ingresos de la propiedad</t>
  </si>
  <si>
    <t>Venta de Vehiculo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</si>
  <si>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</si>
  <si>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</si>
  <si>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</si>
  <si>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</si>
  <si>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</si>
  <si>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 xml:space="preserve">2018 Tipo de cambio </t>
  </si>
  <si>
    <t>Tipo de cambio</t>
  </si>
  <si>
    <t>Otros ingresos y resultados positivos</t>
  </si>
  <si>
    <t>Devolución Reclamo Administrativo de Guiselle Mejía</t>
  </si>
  <si>
    <t>Devolución de Gmejía</t>
  </si>
  <si>
    <t>Total de Ingresos de operaciones</t>
  </si>
  <si>
    <t>Gastos de operaciones</t>
  </si>
  <si>
    <t>Gastos de funcionamiento</t>
  </si>
  <si>
    <t>Gastos en personal</t>
  </si>
  <si>
    <t>Remuneraciones, Salarios, salario escolar, Aguinaldo…</t>
  </si>
  <si>
    <t>Servicios</t>
  </si>
  <si>
    <t>Alquileres, agua, luz, Telefono (aumento recibo de Telecomuncaciones de 9 millones a 12 millones)</t>
  </si>
  <si>
    <t>Materiales y suministros consumidos</t>
  </si>
  <si>
    <t xml:space="preserve">Mantenimientos, combustibles, repuestos </t>
  </si>
  <si>
    <t>Aumento Materiales y productos de uso en la construcción y mantenimiento (modulo UPS)</t>
  </si>
  <si>
    <t>Consumo de bienes distintos de inventarios</t>
  </si>
  <si>
    <t>Depreciaciones y Amortizaciones</t>
  </si>
  <si>
    <t>depreciaciones</t>
  </si>
  <si>
    <t>Pérdidas por deterioro y desvalorización de bienes</t>
  </si>
  <si>
    <t xml:space="preserve"> 2018 deterioro de activos.</t>
  </si>
  <si>
    <t xml:space="preserve">Retiro de teléfonos </t>
  </si>
  <si>
    <t>Cargos por provisiones y reservas técnicas</t>
  </si>
  <si>
    <t xml:space="preserve">2021 pago a Kabul Ugalde </t>
  </si>
  <si>
    <t>demanda por ex funcionaria</t>
  </si>
  <si>
    <t>Gastos financieros</t>
  </si>
  <si>
    <t>Intereses por retenciones de impuestos nacionales a pagar</t>
  </si>
  <si>
    <t xml:space="preserve">Interes deusa ICE </t>
  </si>
  <si>
    <t>Costo de ventas de bienes y servicios</t>
  </si>
  <si>
    <t xml:space="preserve"> prestasiones legales Fondo de Garantía</t>
  </si>
  <si>
    <t>Otros gastos de operaciones</t>
  </si>
  <si>
    <t>Resultados negativos por tenencia y por exposición a la inflación</t>
  </si>
  <si>
    <t xml:space="preserve">Tipo de cambio </t>
  </si>
  <si>
    <t>tipo de cambio</t>
  </si>
  <si>
    <t>Otros gastos y resultados negativos</t>
  </si>
  <si>
    <t xml:space="preserve">Especies fiscales </t>
  </si>
  <si>
    <t xml:space="preserve">especies fiscales 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</si>
  <si>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</si>
  <si>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</si>
  <si>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</si>
  <si>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</si>
  <si>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</si>
  <si>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</si>
  <si>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</si>
  <si>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</si>
  <si>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Del 01 de enero al 31 de enero  2023</t>
  </si>
  <si>
    <t>Intereses por equivalentes de efectivo</t>
  </si>
  <si>
    <t>Resultados positivos de otras inversiones</t>
  </si>
  <si>
    <t xml:space="preserve">Reversión de consumo de bienes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</si>
</sst>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#,##0.00"/>
    <numFmt numFmtId="169" formatCode="#,##0.000000000000"/>
    <numFmt numFmtId="170" formatCode="#,##0.00000"/>
    <numFmt numFmtId="171" formatCode="#,##0.00000000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</cellStyleXfs>
  <cellXfs count="65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7" fontId="6" fillId="2" borderId="0" xfId="0" applyNumberFormat="1" applyFont="1" applyFill="1"/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8" fontId="11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vertical="center"/>
    </xf>
    <xf numFmtId="164" fontId="6" fillId="2" borderId="0" xfId="1" applyFont="1" applyFill="1" applyAlignment="1">
      <alignment vertical="center"/>
    </xf>
    <xf numFmtId="169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70" fontId="6" fillId="2" borderId="0" xfId="0" applyNumberFormat="1" applyFont="1" applyFill="1"/>
    <xf numFmtId="167" fontId="5" fillId="0" borderId="2" xfId="1" applyNumberFormat="1" applyFont="1" applyFill="1" applyBorder="1" applyAlignment="1">
      <alignment horizontal="right"/>
    </xf>
    <xf numFmtId="168" fontId="11" fillId="2" borderId="0" xfId="3" applyNumberFormat="1" applyFont="1" applyFill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2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3" fillId="0" borderId="0" xfId="0" applyFont="1"/>
    <xf numFmtId="167" fontId="8" fillId="5" borderId="0" xfId="0" applyNumberFormat="1" applyFont="1" applyFill="1" applyAlignment="1">
      <alignment vertical="center"/>
    </xf>
    <xf numFmtId="164" fontId="14" fillId="2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4" fillId="2" borderId="0" xfId="4" applyFont="1" applyFill="1"/>
    <xf numFmtId="171" fontId="14" fillId="2" borderId="0" xfId="0" applyNumberFormat="1" applyFont="1" applyFill="1"/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</sheetPr>
  <dimension ref="A1:I142"/>
  <sheetViews>
    <sheetView showGridLines="0" tabSelected="1" zoomScaleNormal="100" zoomScaleSheetLayoutView="175" workbookViewId="0">
      <selection activeCell="A48" sqref="A48:XFD48"/>
    </sheetView>
  </sheetViews>
  <sheetFormatPr baseColWidth="10" defaultColWidth="11.140625" defaultRowHeight="15" x14ac:dyDescent="0.2"/>
  <cols>
    <col min="1" max="1" width="2.7109375" style="1" customWidth="1"/>
    <col min="2" max="2" width="3.7109375" style="2" customWidth="1"/>
    <col min="3" max="3" width="66.5703125" style="2" bestFit="1" customWidth="1"/>
    <col min="4" max="5" width="18.7109375" style="3" bestFit="1" customWidth="1"/>
    <col min="6" max="6" width="17.5703125" style="6" customWidth="1"/>
    <col min="7" max="7" width="16.7109375" style="6" customWidth="1"/>
    <col min="8" max="8" width="22" style="6" bestFit="1" customWidth="1"/>
    <col min="9" max="9" width="19.5703125" style="6" bestFit="1" customWidth="1"/>
    <col min="10" max="16384" width="11.140625" style="2"/>
  </cols>
  <sheetData>
    <row r="1" spans="1:9" x14ac:dyDescent="0.2">
      <c r="F1" s="1"/>
    </row>
    <row r="2" spans="1:9" ht="15.75" x14ac:dyDescent="0.25">
      <c r="B2" s="63" t="s">
        <v>1</v>
      </c>
      <c r="C2" s="63"/>
      <c r="D2" s="63"/>
      <c r="E2" s="63"/>
      <c r="G2" s="8">
        <v>1000</v>
      </c>
      <c r="H2" s="58"/>
    </row>
    <row r="3" spans="1:9" ht="15.75" x14ac:dyDescent="0.25">
      <c r="B3" s="63" t="s">
        <v>6</v>
      </c>
      <c r="C3" s="63"/>
      <c r="D3" s="63"/>
      <c r="E3" s="63"/>
      <c r="H3" s="59"/>
    </row>
    <row r="4" spans="1:9" ht="15.75" x14ac:dyDescent="0.25">
      <c r="B4" s="63" t="s">
        <v>86</v>
      </c>
      <c r="C4" s="63"/>
      <c r="D4" s="63"/>
      <c r="E4" s="63"/>
      <c r="F4" s="9">
        <v>1000</v>
      </c>
    </row>
    <row r="5" spans="1:9" s="7" customFormat="1" ht="15.75" x14ac:dyDescent="0.25">
      <c r="B5" s="63" t="s">
        <v>2</v>
      </c>
      <c r="C5" s="63"/>
      <c r="D5" s="63"/>
      <c r="E5" s="63"/>
    </row>
    <row r="6" spans="1:9" ht="3" customHeight="1" x14ac:dyDescent="0.25">
      <c r="D6" s="10">
        <v>44562</v>
      </c>
      <c r="E6" s="11">
        <v>44197</v>
      </c>
    </row>
    <row r="7" spans="1:9" ht="25.5" customHeight="1" x14ac:dyDescent="0.2">
      <c r="B7" s="12" t="s">
        <v>3</v>
      </c>
      <c r="C7" s="26"/>
      <c r="D7" s="13">
        <v>44957</v>
      </c>
      <c r="E7" s="13">
        <f>+D7</f>
        <v>44957</v>
      </c>
    </row>
    <row r="8" spans="1:9" ht="6" customHeight="1" x14ac:dyDescent="0.25">
      <c r="D8" s="10"/>
      <c r="E8" s="11"/>
    </row>
    <row r="9" spans="1:9" s="36" customFormat="1" ht="16.5" hidden="1" customHeight="1" x14ac:dyDescent="0.25">
      <c r="A9" s="28"/>
      <c r="B9" s="62" t="s">
        <v>85</v>
      </c>
      <c r="C9" s="62"/>
      <c r="D9" s="54"/>
      <c r="E9" s="54"/>
      <c r="F9" s="32" t="s">
        <v>7</v>
      </c>
      <c r="G9" s="33"/>
      <c r="H9" s="34"/>
      <c r="I9" s="35"/>
    </row>
    <row r="10" spans="1:9" ht="15.75" x14ac:dyDescent="0.25">
      <c r="B10" s="14" t="s">
        <v>8</v>
      </c>
      <c r="D10" s="20"/>
      <c r="E10" s="20"/>
    </row>
    <row r="11" spans="1:9" ht="15.75" hidden="1" x14ac:dyDescent="0.25">
      <c r="B11" s="16" t="s">
        <v>9</v>
      </c>
      <c r="D11" s="17"/>
      <c r="E11" s="17"/>
    </row>
    <row r="12" spans="1:9" ht="14.25" hidden="1" customHeight="1" x14ac:dyDescent="0.2">
      <c r="B12" s="18"/>
      <c r="C12" s="19" t="s">
        <v>10</v>
      </c>
      <c r="D12" s="15"/>
      <c r="E12" s="15"/>
    </row>
    <row r="13" spans="1:9" hidden="1" x14ac:dyDescent="0.2">
      <c r="B13" s="18"/>
      <c r="C13" s="19" t="s">
        <v>11</v>
      </c>
      <c r="D13" s="15"/>
      <c r="E13" s="15"/>
    </row>
    <row r="14" spans="1:9" hidden="1" x14ac:dyDescent="0.2">
      <c r="B14" s="18"/>
      <c r="C14" s="19" t="s">
        <v>12</v>
      </c>
      <c r="D14" s="15"/>
      <c r="E14" s="15"/>
    </row>
    <row r="15" spans="1:9" ht="14.25" hidden="1" customHeight="1" x14ac:dyDescent="0.2">
      <c r="B15" s="18"/>
      <c r="C15" s="19" t="s">
        <v>13</v>
      </c>
      <c r="D15" s="15">
        <v>0</v>
      </c>
      <c r="E15" s="15">
        <v>0</v>
      </c>
    </row>
    <row r="16" spans="1:9" hidden="1" x14ac:dyDescent="0.2">
      <c r="B16" s="18"/>
      <c r="C16" s="19" t="s">
        <v>14</v>
      </c>
      <c r="D16" s="15">
        <v>0</v>
      </c>
      <c r="E16" s="15">
        <v>0</v>
      </c>
    </row>
    <row r="17" spans="1:9" ht="15.75" hidden="1" x14ac:dyDescent="0.25">
      <c r="A17" s="1" t="s">
        <v>0</v>
      </c>
      <c r="B17" s="16" t="s">
        <v>15</v>
      </c>
      <c r="D17" s="17">
        <f>SUM(D18:D19)</f>
        <v>0</v>
      </c>
      <c r="E17" s="17">
        <f>SUM(E18:E19)</f>
        <v>0</v>
      </c>
    </row>
    <row r="18" spans="1:9" hidden="1" x14ac:dyDescent="0.2">
      <c r="B18" s="18"/>
      <c r="C18" s="2" t="s">
        <v>16</v>
      </c>
      <c r="D18" s="15">
        <v>0</v>
      </c>
      <c r="E18" s="15">
        <v>0</v>
      </c>
    </row>
    <row r="19" spans="1:9" hidden="1" x14ac:dyDescent="0.2">
      <c r="B19" s="18"/>
      <c r="C19" s="2" t="s">
        <v>17</v>
      </c>
      <c r="D19" s="15">
        <v>0</v>
      </c>
      <c r="E19" s="15">
        <v>0</v>
      </c>
    </row>
    <row r="20" spans="1:9" ht="15.75" x14ac:dyDescent="0.25">
      <c r="B20" s="16" t="s">
        <v>18</v>
      </c>
      <c r="D20" s="20">
        <f>SUM(D21:D23)</f>
        <v>18</v>
      </c>
      <c r="E20" s="20">
        <f>SUM(E21:E23)</f>
        <v>425.93671000000001</v>
      </c>
      <c r="F20" s="21"/>
      <c r="H20" s="37"/>
    </row>
    <row r="21" spans="1:9" ht="15.75" hidden="1" x14ac:dyDescent="0.25">
      <c r="B21" s="16"/>
      <c r="C21" s="2" t="s">
        <v>19</v>
      </c>
      <c r="D21" s="20">
        <v>0</v>
      </c>
      <c r="E21" s="20">
        <v>0</v>
      </c>
      <c r="F21" s="21" t="s">
        <v>20</v>
      </c>
      <c r="H21" s="21"/>
    </row>
    <row r="22" spans="1:9" x14ac:dyDescent="0.2">
      <c r="B22" s="18"/>
      <c r="C22" s="1" t="s">
        <v>21</v>
      </c>
      <c r="D22" s="27">
        <v>18</v>
      </c>
      <c r="E22" s="27">
        <v>425.93671000000001</v>
      </c>
      <c r="F22" s="6" t="s">
        <v>22</v>
      </c>
      <c r="H22" s="21"/>
    </row>
    <row r="23" spans="1:9" ht="15.75" hidden="1" x14ac:dyDescent="0.25">
      <c r="B23" s="18"/>
      <c r="C23" s="1" t="s">
        <v>23</v>
      </c>
      <c r="D23" s="20">
        <v>0</v>
      </c>
      <c r="E23" s="20">
        <v>0</v>
      </c>
      <c r="F23" s="6" t="s">
        <v>24</v>
      </c>
      <c r="H23" s="21"/>
    </row>
    <row r="24" spans="1:9" ht="15.75" x14ac:dyDescent="0.25">
      <c r="B24" s="16" t="s">
        <v>25</v>
      </c>
      <c r="D24" s="20">
        <f>SUM(D25:D27)</f>
        <v>460913.86972000002</v>
      </c>
      <c r="E24" s="20">
        <f>SUM(E25:E27)</f>
        <v>453599.16407999996</v>
      </c>
      <c r="G24" s="21"/>
      <c r="H24" s="21"/>
    </row>
    <row r="25" spans="1:9" x14ac:dyDescent="0.2">
      <c r="B25" s="18"/>
      <c r="C25" s="23" t="s">
        <v>26</v>
      </c>
      <c r="D25" s="27">
        <v>460913.86972000002</v>
      </c>
      <c r="E25" s="27">
        <v>453599.16407999996</v>
      </c>
      <c r="F25" s="6" t="s">
        <v>27</v>
      </c>
      <c r="G25" s="24"/>
    </row>
    <row r="26" spans="1:9" ht="15.75" hidden="1" x14ac:dyDescent="0.25">
      <c r="B26" s="18"/>
      <c r="C26" s="2" t="s">
        <v>28</v>
      </c>
      <c r="D26" s="20">
        <v>0</v>
      </c>
      <c r="E26" s="20">
        <v>0</v>
      </c>
    </row>
    <row r="27" spans="1:9" ht="15.75" hidden="1" x14ac:dyDescent="0.25">
      <c r="B27" s="18"/>
      <c r="C27" s="19" t="s">
        <v>29</v>
      </c>
      <c r="D27" s="20">
        <v>0</v>
      </c>
      <c r="E27" s="20">
        <v>0</v>
      </c>
    </row>
    <row r="28" spans="1:9" ht="15.75" customHeight="1" x14ac:dyDescent="0.25">
      <c r="B28" s="16" t="s">
        <v>30</v>
      </c>
      <c r="D28" s="20">
        <f>SUM(D29:D32)</f>
        <v>9272.6623899999995</v>
      </c>
      <c r="E28" s="20">
        <f t="shared" ref="E28" si="0">SUM(E29:E32)</f>
        <v>1986.45415</v>
      </c>
      <c r="G28" s="25"/>
    </row>
    <row r="29" spans="1:9" x14ac:dyDescent="0.2">
      <c r="B29" s="18"/>
      <c r="C29" s="2" t="s">
        <v>87</v>
      </c>
      <c r="D29" s="27">
        <v>278.02765999999997</v>
      </c>
      <c r="E29" s="27">
        <v>101.78316000000001</v>
      </c>
      <c r="F29" s="6" t="s">
        <v>31</v>
      </c>
      <c r="G29" s="6" t="s">
        <v>32</v>
      </c>
    </row>
    <row r="30" spans="1:9" x14ac:dyDescent="0.2">
      <c r="B30" s="18"/>
      <c r="C30" s="2" t="s">
        <v>88</v>
      </c>
      <c r="D30" s="27">
        <v>8994.6347299999998</v>
      </c>
      <c r="E30" s="27">
        <v>1884.6709900000001</v>
      </c>
      <c r="F30" s="6" t="s">
        <v>33</v>
      </c>
    </row>
    <row r="31" spans="1:9" hidden="1" x14ac:dyDescent="0.2">
      <c r="B31" s="18"/>
      <c r="C31" s="2" t="s">
        <v>34</v>
      </c>
      <c r="D31" s="27">
        <v>0</v>
      </c>
      <c r="E31" s="27">
        <v>0</v>
      </c>
    </row>
    <row r="32" spans="1:9" hidden="1" x14ac:dyDescent="0.2">
      <c r="B32" s="18"/>
      <c r="C32" s="2" t="s">
        <v>35</v>
      </c>
      <c r="D32" s="27"/>
      <c r="E32" s="27"/>
      <c r="F32" s="6" t="s">
        <v>36</v>
      </c>
      <c r="I32" s="37"/>
    </row>
    <row r="33" spans="1:9" ht="15.75" hidden="1" x14ac:dyDescent="0.25">
      <c r="B33" s="16" t="s">
        <v>37</v>
      </c>
      <c r="D33" s="20">
        <v>0</v>
      </c>
      <c r="E33" s="20">
        <v>0</v>
      </c>
    </row>
    <row r="34" spans="1:9" ht="15.75" hidden="1" x14ac:dyDescent="0.25">
      <c r="B34" s="18"/>
      <c r="C34" s="2" t="s">
        <v>38</v>
      </c>
      <c r="D34" s="20">
        <v>0</v>
      </c>
      <c r="E34" s="20">
        <v>0</v>
      </c>
    </row>
    <row r="35" spans="1:9" ht="15.75" hidden="1" x14ac:dyDescent="0.25">
      <c r="B35" s="18"/>
      <c r="C35" s="2" t="s">
        <v>39</v>
      </c>
      <c r="D35" s="20">
        <v>0</v>
      </c>
      <c r="E35" s="20">
        <v>0</v>
      </c>
    </row>
    <row r="36" spans="1:9" ht="15.75" x14ac:dyDescent="0.25">
      <c r="B36" s="16" t="s">
        <v>40</v>
      </c>
      <c r="D36" s="20">
        <f>SUM(D37:D39)</f>
        <v>893.12072000000001</v>
      </c>
      <c r="E36" s="20">
        <f>SUM(E37:E39)</f>
        <v>42748.068330000002</v>
      </c>
    </row>
    <row r="37" spans="1:9" x14ac:dyDescent="0.2">
      <c r="B37" s="18"/>
      <c r="C37" s="19" t="s">
        <v>41</v>
      </c>
      <c r="D37" s="27">
        <v>892.70015999999998</v>
      </c>
      <c r="E37" s="27">
        <v>4.8167299999999997</v>
      </c>
      <c r="F37" s="6" t="s">
        <v>42</v>
      </c>
      <c r="G37" s="6" t="s">
        <v>43</v>
      </c>
    </row>
    <row r="38" spans="1:9" hidden="1" x14ac:dyDescent="0.2">
      <c r="B38" s="18"/>
      <c r="C38" s="19" t="s">
        <v>89</v>
      </c>
      <c r="D38" s="27">
        <v>0.42055999999999999</v>
      </c>
      <c r="E38" s="27">
        <v>0</v>
      </c>
    </row>
    <row r="39" spans="1:9" x14ac:dyDescent="0.2">
      <c r="B39" s="18"/>
      <c r="C39" s="1" t="s">
        <v>44</v>
      </c>
      <c r="D39" s="27">
        <v>0</v>
      </c>
      <c r="E39" s="27">
        <v>42743.251600000003</v>
      </c>
      <c r="F39" s="6" t="s">
        <v>45</v>
      </c>
      <c r="G39" s="6" t="s">
        <v>46</v>
      </c>
    </row>
    <row r="40" spans="1:9" ht="11.25" customHeight="1" x14ac:dyDescent="0.2">
      <c r="C40" s="1"/>
      <c r="D40" s="27"/>
      <c r="E40" s="27"/>
    </row>
    <row r="41" spans="1:9" s="36" customFormat="1" ht="16.5" customHeight="1" x14ac:dyDescent="0.25">
      <c r="A41" s="28"/>
      <c r="B41" s="29" t="s">
        <v>47</v>
      </c>
      <c r="C41" s="30"/>
      <c r="D41" s="31">
        <f>+D20+D24+D28+D36</f>
        <v>471097.65283000004</v>
      </c>
      <c r="E41" s="31">
        <f>E20+E24+E28+E36</f>
        <v>498759.62326999992</v>
      </c>
      <c r="F41" s="32"/>
      <c r="G41" s="55"/>
      <c r="H41" s="56"/>
      <c r="I41" s="35"/>
    </row>
    <row r="42" spans="1:9" ht="20.100000000000001" customHeight="1" x14ac:dyDescent="0.25">
      <c r="B42" s="14" t="s">
        <v>48</v>
      </c>
      <c r="D42" s="38"/>
      <c r="E42" s="38"/>
      <c r="H42" s="40"/>
    </row>
    <row r="43" spans="1:9" ht="15.75" x14ac:dyDescent="0.25">
      <c r="B43" s="16" t="s">
        <v>49</v>
      </c>
      <c r="D43" s="41">
        <f>SUM(D44:D49)</f>
        <v>362364.14669000002</v>
      </c>
      <c r="E43" s="41">
        <f>SUM(E44:E49)</f>
        <v>412765.72908000002</v>
      </c>
    </row>
    <row r="44" spans="1:9" x14ac:dyDescent="0.2">
      <c r="B44" s="18"/>
      <c r="C44" s="1" t="s">
        <v>50</v>
      </c>
      <c r="D44" s="27">
        <v>245740.76238999999</v>
      </c>
      <c r="E44" s="27">
        <v>253493.93505</v>
      </c>
      <c r="F44" s="6" t="s">
        <v>51</v>
      </c>
    </row>
    <row r="45" spans="1:9" x14ac:dyDescent="0.2">
      <c r="B45" s="18"/>
      <c r="C45" s="2" t="s">
        <v>52</v>
      </c>
      <c r="D45" s="27">
        <v>92158.834439999991</v>
      </c>
      <c r="E45" s="27">
        <v>149436.76215999998</v>
      </c>
      <c r="F45" s="6" t="s">
        <v>53</v>
      </c>
    </row>
    <row r="46" spans="1:9" x14ac:dyDescent="0.2">
      <c r="B46" s="18"/>
      <c r="C46" s="2" t="s">
        <v>54</v>
      </c>
      <c r="D46" s="27">
        <v>1333.21712</v>
      </c>
      <c r="E46" s="27">
        <v>464.78947999999997</v>
      </c>
      <c r="F46" s="6" t="s">
        <v>55</v>
      </c>
      <c r="G46" s="6" t="s">
        <v>56</v>
      </c>
    </row>
    <row r="47" spans="1:9" x14ac:dyDescent="0.2">
      <c r="B47" s="18"/>
      <c r="C47" s="1" t="s">
        <v>57</v>
      </c>
      <c r="D47" s="27">
        <v>7751.54385</v>
      </c>
      <c r="E47" s="27">
        <v>9370.2423900000013</v>
      </c>
      <c r="F47" s="6" t="s">
        <v>58</v>
      </c>
      <c r="G47" s="6" t="s">
        <v>59</v>
      </c>
    </row>
    <row r="48" spans="1:9" hidden="1" x14ac:dyDescent="0.2">
      <c r="B48" s="18"/>
      <c r="C48" s="2" t="s">
        <v>60</v>
      </c>
      <c r="D48" s="27"/>
      <c r="E48" s="27"/>
      <c r="F48" s="6" t="s">
        <v>61</v>
      </c>
      <c r="G48" s="6" t="s">
        <v>62</v>
      </c>
    </row>
    <row r="49" spans="1:9" x14ac:dyDescent="0.2">
      <c r="B49" s="18"/>
      <c r="C49" s="2" t="s">
        <v>63</v>
      </c>
      <c r="D49" s="22">
        <v>15379.78889</v>
      </c>
      <c r="E49" s="22">
        <v>0</v>
      </c>
      <c r="F49" s="6" t="s">
        <v>64</v>
      </c>
      <c r="G49" s="6" t="s">
        <v>65</v>
      </c>
    </row>
    <row r="50" spans="1:9" ht="15.75" hidden="1" x14ac:dyDescent="0.25">
      <c r="B50" s="16" t="s">
        <v>66</v>
      </c>
      <c r="C50" s="1"/>
      <c r="D50" s="41">
        <f>SUM(D51)</f>
        <v>0</v>
      </c>
      <c r="E50" s="41">
        <f>E51</f>
        <v>0</v>
      </c>
    </row>
    <row r="51" spans="1:9" hidden="1" x14ac:dyDescent="0.2">
      <c r="B51" s="18"/>
      <c r="C51" s="1" t="s">
        <v>67</v>
      </c>
      <c r="D51" s="22">
        <v>0</v>
      </c>
      <c r="E51" s="22">
        <v>0</v>
      </c>
      <c r="F51" s="6" t="s">
        <v>68</v>
      </c>
    </row>
    <row r="52" spans="1:9" ht="15.75" hidden="1" x14ac:dyDescent="0.25">
      <c r="B52" s="16" t="s">
        <v>69</v>
      </c>
      <c r="D52" s="41">
        <v>0</v>
      </c>
      <c r="E52" s="41">
        <v>0</v>
      </c>
    </row>
    <row r="53" spans="1:9" ht="15.75" x14ac:dyDescent="0.25">
      <c r="B53" s="16" t="s">
        <v>37</v>
      </c>
      <c r="D53" s="41">
        <f>SUM(D54:D55)</f>
        <v>11811.48983</v>
      </c>
      <c r="E53" s="41">
        <f>SUM(E54:E55)</f>
        <v>11373.553699999999</v>
      </c>
    </row>
    <row r="54" spans="1:9" x14ac:dyDescent="0.2">
      <c r="B54" s="18"/>
      <c r="C54" s="2" t="s">
        <v>38</v>
      </c>
      <c r="D54" s="27">
        <v>11811.48983</v>
      </c>
      <c r="E54" s="27">
        <v>11373.553699999999</v>
      </c>
      <c r="F54" s="6" t="s">
        <v>70</v>
      </c>
    </row>
    <row r="55" spans="1:9" ht="15.75" hidden="1" x14ac:dyDescent="0.25">
      <c r="B55" s="18"/>
      <c r="C55" s="2" t="s">
        <v>39</v>
      </c>
      <c r="D55" s="41">
        <v>0</v>
      </c>
      <c r="E55" s="41">
        <v>0</v>
      </c>
    </row>
    <row r="56" spans="1:9" ht="15.6" customHeight="1" x14ac:dyDescent="0.25">
      <c r="B56" s="16" t="s">
        <v>71</v>
      </c>
      <c r="D56" s="41">
        <f>SUM(D57:D58)</f>
        <v>306.11228</v>
      </c>
      <c r="E56" s="41">
        <f>SUM(E57:E58)</f>
        <v>895.34964000000002</v>
      </c>
    </row>
    <row r="57" spans="1:9" ht="16.5" customHeight="1" x14ac:dyDescent="0.25">
      <c r="B57" s="16"/>
      <c r="C57" s="2" t="s">
        <v>72</v>
      </c>
      <c r="D57" s="27">
        <v>306.11146000000002</v>
      </c>
      <c r="E57" s="27">
        <v>725.73589000000004</v>
      </c>
      <c r="F57" s="6" t="s">
        <v>73</v>
      </c>
      <c r="G57" s="6" t="s">
        <v>74</v>
      </c>
    </row>
    <row r="58" spans="1:9" s="36" customFormat="1" ht="13.15" customHeight="1" x14ac:dyDescent="0.2">
      <c r="A58" s="1"/>
      <c r="B58" s="18"/>
      <c r="C58" s="2" t="s">
        <v>75</v>
      </c>
      <c r="D58" s="27">
        <v>8.1999999999999998E-4</v>
      </c>
      <c r="E58" s="27">
        <v>169.61375000000001</v>
      </c>
      <c r="F58" s="8" t="s">
        <v>76</v>
      </c>
      <c r="G58" s="6" t="s">
        <v>77</v>
      </c>
      <c r="H58" s="8"/>
      <c r="I58" s="8"/>
    </row>
    <row r="59" spans="1:9" s="36" customFormat="1" ht="15.6" hidden="1" customHeight="1" x14ac:dyDescent="0.2">
      <c r="A59" s="1"/>
      <c r="B59" s="14" t="s">
        <v>78</v>
      </c>
      <c r="C59" s="2"/>
      <c r="D59" s="42">
        <v>0</v>
      </c>
      <c r="E59" s="15"/>
      <c r="F59" s="8"/>
      <c r="G59" s="8"/>
      <c r="H59" s="8"/>
      <c r="I59" s="8"/>
    </row>
    <row r="60" spans="1:9" s="36" customFormat="1" ht="15.6" hidden="1" customHeight="1" x14ac:dyDescent="0.25">
      <c r="A60" s="1"/>
      <c r="B60" s="16" t="s">
        <v>4</v>
      </c>
      <c r="C60" s="16"/>
      <c r="D60" s="17">
        <v>630027.51170000003</v>
      </c>
      <c r="E60" s="15">
        <v>759462.20892999996</v>
      </c>
      <c r="F60" s="8"/>
      <c r="G60" s="8"/>
      <c r="H60" s="8"/>
      <c r="I60" s="8"/>
    </row>
    <row r="61" spans="1:9" s="36" customFormat="1" ht="15.6" hidden="1" customHeight="1" x14ac:dyDescent="0.25">
      <c r="A61" s="1"/>
      <c r="B61" s="16"/>
      <c r="C61" s="2" t="s">
        <v>79</v>
      </c>
      <c r="D61" s="43">
        <v>0</v>
      </c>
      <c r="E61" s="43">
        <v>0</v>
      </c>
      <c r="F61" s="8"/>
      <c r="G61" s="8"/>
      <c r="H61" s="8"/>
      <c r="I61" s="8"/>
    </row>
    <row r="62" spans="1:9" ht="15.6" hidden="1" customHeight="1" x14ac:dyDescent="0.2">
      <c r="B62" s="14" t="s">
        <v>80</v>
      </c>
    </row>
    <row r="63" spans="1:9" ht="15.75" hidden="1" x14ac:dyDescent="0.25">
      <c r="B63" s="16" t="s">
        <v>4</v>
      </c>
      <c r="D63" s="44">
        <f>SUM(D64:D65)</f>
        <v>0</v>
      </c>
      <c r="E63" s="44">
        <f>SUM(E64:E65)</f>
        <v>0</v>
      </c>
    </row>
    <row r="64" spans="1:9" hidden="1" x14ac:dyDescent="0.2">
      <c r="B64" s="18"/>
      <c r="C64" s="2" t="s">
        <v>81</v>
      </c>
      <c r="D64" s="45">
        <v>0</v>
      </c>
      <c r="E64" s="45">
        <v>0</v>
      </c>
      <c r="F64" s="46"/>
    </row>
    <row r="65" spans="1:9" hidden="1" x14ac:dyDescent="0.2">
      <c r="B65" s="18"/>
      <c r="C65" s="2" t="s">
        <v>82</v>
      </c>
      <c r="D65" s="47">
        <v>0</v>
      </c>
      <c r="E65" s="47">
        <v>0</v>
      </c>
    </row>
    <row r="66" spans="1:9" ht="3" customHeight="1" x14ac:dyDescent="0.2"/>
    <row r="67" spans="1:9" s="36" customFormat="1" ht="15.75" x14ac:dyDescent="0.25">
      <c r="A67" s="28"/>
      <c r="B67" s="29" t="s">
        <v>83</v>
      </c>
      <c r="C67" s="30"/>
      <c r="D67" s="31">
        <f>+D43+D50+D53+D56</f>
        <v>374481.7488</v>
      </c>
      <c r="E67" s="31">
        <f>+E43+E50+E53+E56</f>
        <v>425034.63241999998</v>
      </c>
      <c r="F67" s="48"/>
      <c r="G67" s="8"/>
      <c r="H67" s="8"/>
      <c r="I67" s="8"/>
    </row>
    <row r="68" spans="1:9" ht="3.4" customHeight="1" x14ac:dyDescent="0.2"/>
    <row r="69" spans="1:9" s="36" customFormat="1" ht="15.75" x14ac:dyDescent="0.25">
      <c r="A69" s="28"/>
      <c r="B69" s="29" t="s">
        <v>84</v>
      </c>
      <c r="C69" s="30"/>
      <c r="D69" s="57">
        <f>+D41-D67</f>
        <v>96615.904030000034</v>
      </c>
      <c r="E69" s="49">
        <f>E41-E67</f>
        <v>73724.990849999944</v>
      </c>
      <c r="F69" s="48"/>
      <c r="G69" s="8"/>
      <c r="H69" s="8"/>
      <c r="I69" s="8"/>
    </row>
    <row r="70" spans="1:9" ht="15" customHeight="1" x14ac:dyDescent="0.2">
      <c r="B70" s="64" t="s">
        <v>5</v>
      </c>
      <c r="C70" s="64"/>
      <c r="D70" s="64"/>
      <c r="E70" s="64"/>
    </row>
    <row r="71" spans="1:9" ht="15.75" x14ac:dyDescent="0.25">
      <c r="D71" s="38"/>
      <c r="E71" s="50"/>
      <c r="F71" s="25"/>
    </row>
    <row r="74" spans="1:9" ht="15.75" x14ac:dyDescent="0.25">
      <c r="D74" s="39"/>
      <c r="E74" s="39"/>
    </row>
    <row r="76" spans="1:9" x14ac:dyDescent="0.2">
      <c r="A76" s="51"/>
    </row>
    <row r="77" spans="1:9" ht="15.75" x14ac:dyDescent="0.25">
      <c r="A77" s="52"/>
      <c r="B77" s="53"/>
    </row>
    <row r="78" spans="1:9" x14ac:dyDescent="0.2">
      <c r="B78" s="53"/>
    </row>
    <row r="79" spans="1:9" x14ac:dyDescent="0.2">
      <c r="B79" s="53"/>
    </row>
    <row r="81" spans="1:9" hidden="1" x14ac:dyDescent="0.2"/>
    <row r="82" spans="1:9" hidden="1" x14ac:dyDescent="0.2"/>
    <row r="83" spans="1:9" s="5" customFormat="1" ht="15.75" x14ac:dyDescent="0.2">
      <c r="A83" s="60"/>
      <c r="B83" s="60"/>
      <c r="C83" s="60"/>
      <c r="D83" s="60"/>
      <c r="E83" s="60"/>
      <c r="F83" s="6"/>
      <c r="G83" s="6"/>
      <c r="H83" s="6"/>
      <c r="I83" s="6"/>
    </row>
    <row r="84" spans="1:9" s="5" customFormat="1" x14ac:dyDescent="0.2">
      <c r="A84" s="61"/>
      <c r="B84" s="61"/>
      <c r="C84" s="61"/>
      <c r="D84" s="61"/>
      <c r="E84" s="61"/>
      <c r="F84" s="6"/>
      <c r="G84" s="6"/>
      <c r="H84" s="6"/>
      <c r="I84" s="6"/>
    </row>
    <row r="85" spans="1:9" s="5" customFormat="1" x14ac:dyDescent="0.2">
      <c r="A85" s="61"/>
      <c r="B85" s="61"/>
      <c r="C85" s="61"/>
      <c r="D85" s="61"/>
      <c r="E85" s="61"/>
      <c r="F85" s="6"/>
      <c r="G85" s="6"/>
      <c r="H85" s="6"/>
      <c r="I85" s="6"/>
    </row>
    <row r="90" spans="1:9" s="5" customFormat="1" x14ac:dyDescent="0.2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2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2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2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2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2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2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2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2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2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2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2">
      <c r="A142" s="1"/>
      <c r="B142" s="2"/>
      <c r="C142" s="2"/>
      <c r="D142" s="3">
        <f>+'ERF1'!D69</f>
        <v>96615.904030000034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" bottom="0" header="0" footer="0"/>
  <pageSetup scale="95" firstPageNumber="0" orientation="portrait" r:id="rId1"/>
  <headerFooter alignWithMargins="0"/>
  <colBreaks count="1" manualBreakCount="1">
    <brk id="5" max="68" man="1"/>
  </colBreaks>
  <ignoredErrors>
    <ignoredError sqref="D56 D28:E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</cp:lastModifiedBy>
  <cp:lastPrinted>2022-11-11T15:53:34Z</cp:lastPrinted>
  <dcterms:created xsi:type="dcterms:W3CDTF">2022-02-21T21:24:29Z</dcterms:created>
  <dcterms:modified xsi:type="dcterms:W3CDTF">2023-02-13T23:42:11Z</dcterms:modified>
</cp:coreProperties>
</file>