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Proceso Finanzas/Finanzas/Publicación de Estados en la WEB/Año 2023/Contabilidad/"/>
    </mc:Choice>
  </mc:AlternateContent>
  <xr:revisionPtr revIDLastSave="0" documentId="13_ncr:1_{D51CF372-A3C6-47C2-BDDF-6A64DFFDD59C}" xr6:coauthVersionLast="47" xr6:coauthVersionMax="47" xr10:uidLastSave="{00000000-0000-0000-0000-000000000000}"/>
  <bookViews>
    <workbookView xWindow="-28920" yWindow="-120" windowWidth="29040" windowHeight="1644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'BG1'!$E$69</definedName>
    <definedName name="AnoC_BienConce_ActBiologicos_Ant">'BG1'!$F$69</definedName>
    <definedName name="AnoC_BienConce_BienInfraBenef_Act">'BG1'!$E$70</definedName>
    <definedName name="AnoC_BienConce_BienInfraBenef_Ant">'BG1'!$F$70</definedName>
    <definedName name="AnoC_BienConce_BienIntangible_Act">'BG1'!$E$72</definedName>
    <definedName name="AnoC_BienConce_BienIntangible_Ant">'BG1'!$F$72</definedName>
    <definedName name="AnoC_BienConce_BienProcProd_Act">'BG1'!$E$73</definedName>
    <definedName name="AnoC_BienConce_BienProcProd_Ant">'BG1'!$F$73</definedName>
    <definedName name="AnoC_BienConce_PropiePlantEquip_Act">'BG1'!$E$68</definedName>
    <definedName name="AnoC_BienConce_PropiePlantEquip_Ant">'BG1'!$F$68</definedName>
    <definedName name="AnoC_BienConce_RecNaturales_Act">'BG1'!$E$71</definedName>
    <definedName name="AnoC_BienConce_RecNaturales_Ant">'BG1'!$F$71</definedName>
    <definedName name="AnoC_BienNoConce_ActBiologicos_Act">'BG1'!$E$60</definedName>
    <definedName name="AnoC_BienNoConce_ActBiologicos_Ant">'BG1'!$F$60</definedName>
    <definedName name="AnoC_BienNoConce_BienHistCult_Act">'BG1'!$E$62</definedName>
    <definedName name="AnoC_BienNoConce_BienHistCult_Ant">'BG1'!$F$62</definedName>
    <definedName name="AnoC_BienNoConce_BienInfraBenef_Act">'BG1'!$E$61</definedName>
    <definedName name="AnoC_BienNoConce_BienInfraBenef_Ant">'BG1'!$F$61</definedName>
    <definedName name="AnoC_BienNoConce_BienIntangibles_Act">'BG1'!$E$65</definedName>
    <definedName name="AnoC_BienNoConce_BienIntangibles_Ant">'BG1'!$F$65</definedName>
    <definedName name="AnoC_BienNoConce_BienProcProd_Act">'BG1'!$E$66</definedName>
    <definedName name="AnoC_BienNoConce_BienProcProd_Ant">'BG1'!$F$66</definedName>
    <definedName name="AnoC_BienNoConce_PropieDeInver_Act">'BG1'!$E$59</definedName>
    <definedName name="AnoC_BienNoConce_PropieDeInver_Ant">'BG1'!$F$59</definedName>
    <definedName name="AnoC_BienNoConce_PropiePlanEquip_Act">'BG1'!$E$58</definedName>
    <definedName name="AnoC_BienNoConce_PropiePlanEquip_Ant">'BG1'!$F$58</definedName>
    <definedName name="AnoC_BienNoConce_RecNatenConserv_Act">'BG1'!$E$64</definedName>
    <definedName name="AnoC_BienNoConce_RecNatenConserv_Ant">'BG1'!$F$64</definedName>
    <definedName name="AnoC_BienNoConce_RecNatenExplo_Act">'BG1'!$E$63</definedName>
    <definedName name="AnoC_BienNoConce_RecNatenExplo_Ant">'BG1'!$F$63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'BG1'!$E$74</definedName>
    <definedName name="ANoC_InverPat_MetPart_Ant">'BG1'!$F$74</definedName>
    <definedName name="AnoC_OtrosAct_ActLargoPlazoSujDep_Act">'BG1'!$E$78</definedName>
    <definedName name="AnoC_OtrosAct_ActLargoPlazoSujDep_Ant">'BG1'!$F$78</definedName>
    <definedName name="AnoC_OtrosAct_GastosDevengar_Act">'BG1'!$E$76</definedName>
    <definedName name="AnoC_OtrosAct_GastosDevengar_Ant">[1]BG1!$F$76</definedName>
    <definedName name="AnoC_OtrosAct_ObjetosValor_Act">'BG1'!$E$77</definedName>
    <definedName name="AnoC_OtrosAct_ObjetosValor_Ant">'BG1'!$F$77</definedName>
    <definedName name="_xlnm.Print_Area" localSheetId="0">'BG1'!$B$2:$F$144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'BG1'!$E$137</definedName>
    <definedName name="Pat_InteresMinor_Ant">'BG1'!$F$137</definedName>
    <definedName name="Pat_Reservas_Act">'BG1'!#REF!</definedName>
    <definedName name="Pat_Reservas_Ant">'BG1'!$F$134</definedName>
    <definedName name="Pat_ResultadosAcum_Act">'BG1'!$E$136</definedName>
    <definedName name="Pat_ResultadosAcum_Ant">'BG1'!$F$136</definedName>
    <definedName name="Pat_TransferenciaCap_Act">'BG1'!#REF!</definedName>
    <definedName name="Pat_TransferenciaCap_Ant">'BG1'!#REF!</definedName>
    <definedName name="Pat_VariacionesNoReser_Act">'BG1'!$E$135</definedName>
    <definedName name="Pat_VariacionesNoReser_Ant">'BG1'!$F$135</definedName>
    <definedName name="PC_Deudas_DeudasComerciales_Act">'BG1'!#REF!</definedName>
    <definedName name="PC_Deudas_DeudasComerciales_Ant">'BG1'!#REF!</definedName>
    <definedName name="PC_Deudas_DeudaSocialFiscal_Act">'BG1'!$E$89</definedName>
    <definedName name="PC_Deudas_DeudaSocialFiscal_Ant">'BG1'!$F$89</definedName>
    <definedName name="PC_Deudas_DeudasxAnticipos_Act">'BG1'!$E$94</definedName>
    <definedName name="PC_Deudas_DeudasxAnticipos_Ant">'BG1'!$F$94</definedName>
    <definedName name="PC_Deudas_DeudasxAvalesEjec_Act">'BG1'!$E$93</definedName>
    <definedName name="PC_Deudas_DeudasxAvalesEjec_Ant">'BG1'!$F$93</definedName>
    <definedName name="PC_Deudas_DocsxPagar_Act">'BG1'!$E$91</definedName>
    <definedName name="PC_Deudas_DocsxPagar_Ant">'BG1'!$F$91</definedName>
    <definedName name="PC_Deudas_InverPatrimxPagar_Act">'BG1'!$E$92</definedName>
    <definedName name="PC_Deudas_InverPatrimxPagar_Ant">'BG1'!$F$92</definedName>
    <definedName name="PC_Deudas_OtrasDeudas_Act">'BG1'!$E$95</definedName>
    <definedName name="PC_Deudas_OtrasDeudas_Ant">'BG1'!$F$95</definedName>
    <definedName name="PC_Deudas_TransferxPagar_Act">'BG1'!$E$90</definedName>
    <definedName name="PC_Deudas_TransferxPagar_Ant">'BG1'!$F$90</definedName>
    <definedName name="PC_EndeudPub_DeudAsumid_Act">'BG1'!$E$99</definedName>
    <definedName name="PC_EndeudPub_DeudAsumid_Ant">'BG1'!$F$99</definedName>
    <definedName name="PC_EndeudPub_EndeuPubValRaz_Act">'BG1'!$E$101</definedName>
    <definedName name="PC_EndeudPub_EndeuPubValRaz_Ant">'BG1'!$F$101</definedName>
    <definedName name="PC_EndeudPub_EndeuTeso_Act">'BG1'!$E$100</definedName>
    <definedName name="PC_EndeudPub_EndeuTeso_Ant">'BG1'!$F$100</definedName>
    <definedName name="PC_EndeudPub_PrestamosxPagar_Act">'BG1'!$E$98</definedName>
    <definedName name="PC_EndeudPub_PrestamosxPagar_Ant">'BG1'!$F$98</definedName>
    <definedName name="PC_EndeudPub_TitValDeudPubxPagar_Act">'BG1'!$E$97</definedName>
    <definedName name="PC_EndeudPub_TitValDeudPubxPagar_Ant">[1]BG1!$F$97</definedName>
    <definedName name="PC_FondTercGar_DepEnGar_Act">'BG1'!$E$104</definedName>
    <definedName name="PC_FondTercGar_DepEnGar_Ant">'BG1'!#REF!</definedName>
    <definedName name="PC_FondTercGar_FondTercCajaUnica_Act">'BG1'!$E$103</definedName>
    <definedName name="PC_FondTercGar_FondTercCajaUnica_Ant">'BG1'!$F$103</definedName>
    <definedName name="PC_FondTercGar_OtrosFondTer_Act">'BG1'!$E$105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'BG1'!$E$110</definedName>
    <definedName name="PC_OtrosPas_IngresosxDevengar_Ant">'BG1'!$F$110</definedName>
    <definedName name="PC_OtrosPas_InstrDerivados_Act">'BG1'!$E$111</definedName>
    <definedName name="PC_OtrosPas_InstrDerivados_Ant">'BG1'!$F$111</definedName>
    <definedName name="PC_OtrosPas_PasCortPlazSujDep_Act">'BG1'!$E$112</definedName>
    <definedName name="PC_OtrosPas_PasCortPlazSujDep_Ant">'BG1'!$F$112</definedName>
    <definedName name="PC_ProvReservTec_Prov_Act">[1]BG1!$E$108</definedName>
    <definedName name="PC_ProvReservTec_Prov_Ant">[1]BG1!$F$108</definedName>
    <definedName name="PC_ProvReservTec_ReservTec_Act">'BG1'!$E$108</definedName>
    <definedName name="PC_ProvReservTec_ReservTec_Ant">'BG1'!$F$108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'BG1'!$E$117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'BG1'!$E$121</definedName>
    <definedName name="PnoC_ProvReservTec_Prov_Ant">'BG1'!$F$121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1" i="2" l="1"/>
  <c r="H132" i="2"/>
  <c r="H133" i="2"/>
  <c r="H134" i="2"/>
  <c r="H135" i="2"/>
  <c r="H136" i="2"/>
  <c r="G139" i="2" l="1"/>
  <c r="H139" i="2" s="1"/>
  <c r="H130" i="2"/>
  <c r="H107" i="2"/>
  <c r="G108" i="2"/>
  <c r="G109" i="2"/>
  <c r="G110" i="2"/>
  <c r="G111" i="2"/>
  <c r="G112" i="2"/>
  <c r="H112" i="2" s="1"/>
  <c r="G113" i="2"/>
  <c r="H90" i="2"/>
  <c r="H92" i="2"/>
  <c r="H93" i="2"/>
  <c r="H94" i="2"/>
  <c r="H95" i="2"/>
  <c r="H97" i="2"/>
  <c r="H98" i="2"/>
  <c r="H99" i="2"/>
  <c r="H100" i="2"/>
  <c r="H101" i="2"/>
  <c r="H105" i="2"/>
  <c r="H11" i="2"/>
  <c r="H14" i="2"/>
  <c r="H15" i="2"/>
  <c r="H18" i="2"/>
  <c r="H19" i="2"/>
  <c r="H20" i="2"/>
  <c r="H21" i="2"/>
  <c r="H23" i="2"/>
  <c r="H24" i="2"/>
  <c r="H25" i="2"/>
  <c r="H26" i="2"/>
  <c r="H27" i="2"/>
  <c r="H28" i="2"/>
  <c r="H29" i="2"/>
  <c r="H31" i="2"/>
  <c r="H32" i="2"/>
  <c r="H33" i="2"/>
  <c r="H34" i="2"/>
  <c r="H37" i="2"/>
  <c r="H38" i="2"/>
  <c r="H42" i="2"/>
  <c r="G137" i="2"/>
  <c r="H137" i="2" s="1"/>
  <c r="G136" i="2"/>
  <c r="G135" i="2"/>
  <c r="G134" i="2"/>
  <c r="G133" i="2"/>
  <c r="G132" i="2"/>
  <c r="G131" i="2"/>
  <c r="G130" i="2"/>
  <c r="G123" i="2"/>
  <c r="G122" i="2"/>
  <c r="H122" i="2" s="1"/>
  <c r="G121" i="2"/>
  <c r="H121" i="2" s="1"/>
  <c r="G120" i="2"/>
  <c r="H120" i="2" s="1"/>
  <c r="G118" i="2"/>
  <c r="H118" i="2" s="1"/>
  <c r="G117" i="2"/>
  <c r="H117" i="2" s="1"/>
  <c r="H113" i="2"/>
  <c r="H111" i="2"/>
  <c r="H109" i="2"/>
  <c r="G107" i="2"/>
  <c r="G105" i="2"/>
  <c r="G104" i="2"/>
  <c r="H104" i="2" s="1"/>
  <c r="G103" i="2"/>
  <c r="H103" i="2" s="1"/>
  <c r="G101" i="2"/>
  <c r="G100" i="2"/>
  <c r="G99" i="2"/>
  <c r="G98" i="2"/>
  <c r="G97" i="2"/>
  <c r="G95" i="2"/>
  <c r="G94" i="2"/>
  <c r="G93" i="2"/>
  <c r="G92" i="2"/>
  <c r="G91" i="2"/>
  <c r="G90" i="2"/>
  <c r="G89" i="2"/>
  <c r="H89" i="2" s="1"/>
  <c r="G88" i="2"/>
  <c r="H88" i="2" s="1"/>
  <c r="G79" i="2"/>
  <c r="H78" i="2"/>
  <c r="G78" i="2"/>
  <c r="H77" i="2"/>
  <c r="G77" i="2"/>
  <c r="G76" i="2"/>
  <c r="G74" i="2"/>
  <c r="H73" i="2"/>
  <c r="G73" i="2"/>
  <c r="H72" i="2"/>
  <c r="G72" i="2"/>
  <c r="H71" i="2"/>
  <c r="G71" i="2"/>
  <c r="H70" i="2"/>
  <c r="G70" i="2"/>
  <c r="H69" i="2"/>
  <c r="G69" i="2"/>
  <c r="G68" i="2"/>
  <c r="G67" i="2"/>
  <c r="G66" i="2"/>
  <c r="G65" i="2"/>
  <c r="H65" i="2" s="1"/>
  <c r="G64" i="2"/>
  <c r="H64" i="2" s="1"/>
  <c r="G63" i="2"/>
  <c r="H63" i="2" s="1"/>
  <c r="G62" i="2"/>
  <c r="H62" i="2" s="1"/>
  <c r="H61" i="2"/>
  <c r="G61" i="2"/>
  <c r="G60" i="2"/>
  <c r="H60" i="2" s="1"/>
  <c r="G59" i="2"/>
  <c r="H59" i="2" s="1"/>
  <c r="G58" i="2"/>
  <c r="H58" i="2" s="1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42" i="2"/>
  <c r="G41" i="2"/>
  <c r="H41" i="2" s="1"/>
  <c r="G40" i="2"/>
  <c r="H40" i="2" s="1"/>
  <c r="G38" i="2"/>
  <c r="G37" i="2"/>
  <c r="G36" i="2"/>
  <c r="H36" i="2" s="1"/>
  <c r="G35" i="2"/>
  <c r="G34" i="2"/>
  <c r="G33" i="2"/>
  <c r="G32" i="2"/>
  <c r="G31" i="2"/>
  <c r="G30" i="2"/>
  <c r="H30" i="2" s="1"/>
  <c r="G29" i="2"/>
  <c r="G28" i="2"/>
  <c r="G27" i="2"/>
  <c r="G26" i="2"/>
  <c r="G25" i="2"/>
  <c r="G24" i="2"/>
  <c r="G23" i="2"/>
  <c r="G21" i="2"/>
  <c r="G20" i="2"/>
  <c r="G19" i="2"/>
  <c r="G18" i="2"/>
  <c r="G17" i="2"/>
  <c r="G15" i="2"/>
  <c r="G14" i="2"/>
  <c r="G13" i="2"/>
  <c r="H13" i="2" s="1"/>
  <c r="G12" i="2"/>
  <c r="H12" i="2" s="1"/>
  <c r="G11" i="2"/>
  <c r="F10" i="2" l="1"/>
  <c r="E39" i="2"/>
  <c r="E10" i="2"/>
  <c r="G10" i="2" s="1"/>
  <c r="F16" i="2"/>
  <c r="E16" i="2"/>
  <c r="G16" i="2" s="1"/>
  <c r="E87" i="2"/>
  <c r="F39" i="2"/>
  <c r="F84" i="2"/>
  <c r="E84" i="2"/>
  <c r="E57" i="2"/>
  <c r="F106" i="2"/>
  <c r="E106" i="2"/>
  <c r="G106" i="2" s="1"/>
  <c r="H106" i="2" s="1"/>
  <c r="E102" i="2"/>
  <c r="E22" i="2"/>
  <c r="G39" i="2" l="1"/>
  <c r="H39" i="2" s="1"/>
  <c r="H10" i="2"/>
  <c r="E141" i="2"/>
  <c r="E119" i="2"/>
  <c r="F22" i="2"/>
  <c r="G22" i="2" s="1"/>
  <c r="F35" i="2"/>
  <c r="H35" i="2" s="1"/>
  <c r="E35" i="2"/>
  <c r="E43" i="2" s="1"/>
  <c r="F130" i="2"/>
  <c r="E130" i="2"/>
  <c r="F119" i="2"/>
  <c r="F116" i="2"/>
  <c r="F102" i="2"/>
  <c r="G102" i="2" s="1"/>
  <c r="H102" i="2" s="1"/>
  <c r="F96" i="2"/>
  <c r="G96" i="2" s="1"/>
  <c r="H96" i="2" s="1"/>
  <c r="F87" i="2"/>
  <c r="G87" i="2" s="1"/>
  <c r="H87" i="2" s="1"/>
  <c r="F75" i="2"/>
  <c r="G75" i="2" s="1"/>
  <c r="F57" i="2"/>
  <c r="G57" i="2" s="1"/>
  <c r="H57" i="2" s="1"/>
  <c r="E80" i="2"/>
  <c r="G119" i="2" l="1"/>
  <c r="H119" i="2" s="1"/>
  <c r="F43" i="2"/>
  <c r="H22" i="2"/>
  <c r="G43" i="2"/>
  <c r="H43" i="2" s="1"/>
  <c r="F114" i="2"/>
  <c r="E114" i="2"/>
  <c r="F80" i="2"/>
  <c r="G80" i="2" s="1"/>
  <c r="H80" i="2" s="1"/>
  <c r="F124" i="2"/>
  <c r="E124" i="2"/>
  <c r="G124" i="2" s="1"/>
  <c r="H124" i="2" s="1"/>
  <c r="G114" i="2" l="1"/>
  <c r="H114" i="2" s="1"/>
  <c r="F82" i="2"/>
  <c r="E82" i="2"/>
  <c r="F126" i="2"/>
  <c r="E126" i="2"/>
  <c r="G126" i="2" l="1"/>
  <c r="H126" i="2" s="1"/>
  <c r="G82" i="2"/>
  <c r="H82" i="2" s="1"/>
  <c r="F141" i="2"/>
  <c r="E143" i="2"/>
  <c r="F143" i="2" l="1"/>
  <c r="F146" i="2" s="1"/>
  <c r="G141" i="2"/>
  <c r="H141" i="2" s="1"/>
  <c r="E146" i="2"/>
  <c r="G143" i="2" l="1"/>
  <c r="H143" i="2" s="1"/>
</calcChain>
</file>

<file path=xl/sharedStrings.xml><?xml version="1.0" encoding="utf-8"?>
<sst xmlns="http://schemas.openxmlformats.org/spreadsheetml/2006/main" count="144" uniqueCount="104">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</sst>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0" fontId="6" fillId="0" borderId="0" xfId="0" applyFont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9" fontId="11" fillId="2" borderId="0" xfId="2" applyFont="1" applyFill="1" applyBorder="1" applyAlignment="1">
      <alignment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9" fontId="7" fillId="3" borderId="0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K161"/>
  <sheetViews>
    <sheetView showGridLines="0" tabSelected="1" topLeftCell="A85" zoomScaleNormal="100" zoomScaleSheetLayoutView="110" workbookViewId="0">
      <selection activeCell="L36" sqref="L36"/>
    </sheetView>
  </sheetViews>
  <sheetFormatPr baseColWidth="10" defaultColWidth="11.1796875" defaultRowHeight="15.5" x14ac:dyDescent="0.35"/>
  <cols>
    <col min="1" max="1" width="4.81640625" style="56" customWidth="1"/>
    <col min="2" max="2" width="2.7265625" style="56" customWidth="1"/>
    <col min="3" max="3" width="3.7265625" style="56" customWidth="1"/>
    <col min="4" max="4" width="52.81640625" style="56" bestFit="1" customWidth="1"/>
    <col min="5" max="5" width="24" style="11" bestFit="1" customWidth="1"/>
    <col min="6" max="6" width="15.7265625" style="12" customWidth="1"/>
    <col min="7" max="7" width="15.26953125" style="25" customWidth="1"/>
    <col min="8" max="8" width="13.54296875" style="5" customWidth="1"/>
    <col min="9" max="9" width="11.1796875" style="5" customWidth="1"/>
    <col min="10" max="11" width="11.1796875" style="26" customWidth="1"/>
    <col min="12" max="16384" width="11.1796875" style="56"/>
  </cols>
  <sheetData>
    <row r="1" spans="1:11" s="25" customFormat="1" x14ac:dyDescent="0.35">
      <c r="A1" s="56"/>
      <c r="B1" s="56"/>
      <c r="C1" s="56"/>
      <c r="D1" s="56"/>
      <c r="E1" s="11"/>
      <c r="F1" s="12"/>
      <c r="H1" s="5"/>
      <c r="I1" s="5"/>
      <c r="J1" s="26"/>
      <c r="K1" s="26"/>
    </row>
    <row r="2" spans="1:11" s="25" customFormat="1" ht="17.25" customHeight="1" x14ac:dyDescent="0.35">
      <c r="A2" s="56"/>
      <c r="B2" s="86" t="s">
        <v>0</v>
      </c>
      <c r="C2" s="86"/>
      <c r="D2" s="86"/>
      <c r="E2" s="86"/>
      <c r="F2" s="86"/>
      <c r="H2" s="5"/>
      <c r="I2" s="5"/>
      <c r="J2" s="26"/>
      <c r="K2" s="26"/>
    </row>
    <row r="3" spans="1:11" s="25" customFormat="1" ht="14.25" customHeight="1" x14ac:dyDescent="0.35">
      <c r="A3" s="56"/>
      <c r="B3" s="86" t="s">
        <v>100</v>
      </c>
      <c r="C3" s="86"/>
      <c r="D3" s="86"/>
      <c r="E3" s="86"/>
      <c r="F3" s="86"/>
      <c r="H3" s="5"/>
      <c r="I3" s="5"/>
      <c r="J3" s="26"/>
      <c r="K3" s="26"/>
    </row>
    <row r="4" spans="1:11" s="25" customFormat="1" ht="20.25" customHeight="1" x14ac:dyDescent="0.35">
      <c r="A4" s="56"/>
      <c r="B4" s="86" t="s">
        <v>103</v>
      </c>
      <c r="C4" s="86"/>
      <c r="D4" s="86"/>
      <c r="E4" s="86"/>
      <c r="F4" s="86"/>
      <c r="H4" s="5"/>
      <c r="I4" s="5"/>
      <c r="J4" s="26"/>
      <c r="K4" s="26"/>
    </row>
    <row r="5" spans="1:11" s="25" customFormat="1" x14ac:dyDescent="0.35">
      <c r="A5" s="56"/>
      <c r="B5" s="86" t="s">
        <v>1</v>
      </c>
      <c r="C5" s="86"/>
      <c r="D5" s="86"/>
      <c r="E5" s="86"/>
      <c r="F5" s="86"/>
      <c r="H5" s="5"/>
      <c r="I5" s="5"/>
      <c r="J5" s="26"/>
      <c r="K5" s="26"/>
    </row>
    <row r="6" spans="1:11" s="25" customFormat="1" ht="29.25" customHeight="1" x14ac:dyDescent="0.35">
      <c r="A6" s="56"/>
      <c r="B6" s="7" t="s">
        <v>2</v>
      </c>
      <c r="C6" s="13"/>
      <c r="D6" s="13"/>
      <c r="E6" s="8">
        <v>45076</v>
      </c>
      <c r="F6" s="8">
        <v>44711</v>
      </c>
      <c r="G6" s="60" t="s">
        <v>101</v>
      </c>
      <c r="H6" s="60" t="s">
        <v>102</v>
      </c>
      <c r="I6" s="5"/>
      <c r="J6" s="26"/>
      <c r="K6" s="26"/>
    </row>
    <row r="7" spans="1:11" s="25" customFormat="1" ht="9" customHeight="1" x14ac:dyDescent="0.35">
      <c r="A7" s="56"/>
      <c r="B7" s="80" t="s">
        <v>3</v>
      </c>
      <c r="C7" s="80"/>
      <c r="D7" s="80"/>
      <c r="E7" s="14"/>
      <c r="F7" s="15"/>
      <c r="G7" s="84"/>
      <c r="H7" s="85"/>
      <c r="I7" s="5"/>
      <c r="J7" s="26"/>
      <c r="K7" s="26"/>
    </row>
    <row r="8" spans="1:11" s="25" customFormat="1" ht="9" customHeight="1" x14ac:dyDescent="0.35">
      <c r="A8" s="56"/>
      <c r="B8" s="80"/>
      <c r="C8" s="80"/>
      <c r="D8" s="80"/>
      <c r="E8" s="14"/>
      <c r="F8" s="15"/>
      <c r="G8" s="84"/>
      <c r="H8" s="85"/>
      <c r="I8" s="5"/>
      <c r="J8" s="26"/>
      <c r="K8" s="26"/>
    </row>
    <row r="9" spans="1:11" s="25" customFormat="1" ht="12" customHeight="1" x14ac:dyDescent="0.35">
      <c r="A9" s="56"/>
      <c r="B9" s="56"/>
      <c r="C9" s="9" t="s">
        <v>4</v>
      </c>
      <c r="D9" s="56"/>
      <c r="E9" s="11"/>
      <c r="F9" s="12"/>
      <c r="G9" s="62"/>
      <c r="H9" s="63"/>
      <c r="I9" s="5"/>
      <c r="J9" s="26"/>
      <c r="K9" s="26"/>
    </row>
    <row r="10" spans="1:11" s="25" customFormat="1" x14ac:dyDescent="0.35">
      <c r="A10" s="56"/>
      <c r="B10" s="56"/>
      <c r="C10" s="55" t="s">
        <v>5</v>
      </c>
      <c r="D10" s="56"/>
      <c r="E10" s="16">
        <f>SUM(E12:E15)</f>
        <v>89888.145250000001</v>
      </c>
      <c r="F10" s="16">
        <f>SUM(F12:F15)</f>
        <v>1724108.6202700001</v>
      </c>
      <c r="G10" s="64">
        <f>+E10-F10</f>
        <v>-1634220.47502</v>
      </c>
      <c r="H10" s="65">
        <f>+G10/F10</f>
        <v>-0.94786398943013039</v>
      </c>
      <c r="I10" s="5"/>
      <c r="J10" s="26"/>
      <c r="K10" s="26"/>
    </row>
    <row r="11" spans="1:11" s="25" customFormat="1" ht="12.75" hidden="1" customHeight="1" x14ac:dyDescent="0.35">
      <c r="A11" s="56"/>
      <c r="B11" s="56"/>
      <c r="C11" s="56"/>
      <c r="D11" s="56" t="s">
        <v>6</v>
      </c>
      <c r="E11" s="17">
        <v>0</v>
      </c>
      <c r="F11" s="18">
        <v>0</v>
      </c>
      <c r="G11" s="66">
        <f t="shared" ref="G11:G74" si="0">+E11-F11</f>
        <v>0</v>
      </c>
      <c r="H11" s="65" t="e">
        <f t="shared" ref="H11:H42" si="1">+G11/F11</f>
        <v>#DIV/0!</v>
      </c>
      <c r="I11" s="5"/>
      <c r="J11" s="26"/>
      <c r="K11" s="26"/>
    </row>
    <row r="12" spans="1:11" s="25" customFormat="1" x14ac:dyDescent="0.35">
      <c r="A12" s="56"/>
      <c r="B12" s="56"/>
      <c r="C12" s="56"/>
      <c r="D12" s="56" t="s">
        <v>7</v>
      </c>
      <c r="E12" s="19">
        <v>8129.1878399999996</v>
      </c>
      <c r="F12" s="19">
        <v>10378.887449999998</v>
      </c>
      <c r="G12" s="66">
        <f>+E12-F12</f>
        <v>-2249.6996099999988</v>
      </c>
      <c r="H12" s="65">
        <f t="shared" si="1"/>
        <v>-0.21675729897234786</v>
      </c>
      <c r="I12" s="5"/>
      <c r="J12" s="26"/>
      <c r="K12" s="26"/>
    </row>
    <row r="13" spans="1:11" s="25" customFormat="1" ht="12.75" customHeight="1" x14ac:dyDescent="0.35">
      <c r="A13" s="56"/>
      <c r="B13" s="56"/>
      <c r="C13" s="56"/>
      <c r="D13" s="56" t="s">
        <v>15</v>
      </c>
      <c r="E13" s="19">
        <v>81758.957410000003</v>
      </c>
      <c r="F13" s="19">
        <v>1713729.73282</v>
      </c>
      <c r="G13" s="66">
        <f t="shared" ref="G13:G21" si="2">+E13-F13</f>
        <v>-1631970.77541</v>
      </c>
      <c r="H13" s="65">
        <f t="shared" si="1"/>
        <v>-0.95229180200108743</v>
      </c>
      <c r="I13" s="5"/>
      <c r="J13" s="26"/>
      <c r="K13" s="26"/>
    </row>
    <row r="14" spans="1:11" s="25" customFormat="1" ht="12.75" hidden="1" customHeight="1" x14ac:dyDescent="0.35">
      <c r="A14" s="56"/>
      <c r="B14" s="56"/>
      <c r="C14" s="56"/>
      <c r="D14" s="56" t="s">
        <v>8</v>
      </c>
      <c r="E14" s="17">
        <v>0</v>
      </c>
      <c r="F14" s="18"/>
      <c r="G14" s="66">
        <f t="shared" si="2"/>
        <v>0</v>
      </c>
      <c r="H14" s="65" t="e">
        <f t="shared" si="1"/>
        <v>#DIV/0!</v>
      </c>
      <c r="I14" s="5"/>
      <c r="J14" s="26"/>
      <c r="K14" s="26"/>
    </row>
    <row r="15" spans="1:11" s="25" customFormat="1" ht="15" hidden="1" customHeight="1" x14ac:dyDescent="0.35">
      <c r="A15" s="56"/>
      <c r="B15" s="56"/>
      <c r="C15" s="56"/>
      <c r="D15" s="56" t="s">
        <v>9</v>
      </c>
      <c r="E15" s="19">
        <v>0</v>
      </c>
      <c r="F15" s="19">
        <v>0</v>
      </c>
      <c r="G15" s="66">
        <f t="shared" si="2"/>
        <v>0</v>
      </c>
      <c r="H15" s="65" t="e">
        <f t="shared" si="1"/>
        <v>#DIV/0!</v>
      </c>
      <c r="I15" s="5"/>
      <c r="J15" s="26"/>
      <c r="K15" s="26"/>
    </row>
    <row r="16" spans="1:11" s="25" customFormat="1" ht="16.5" customHeight="1" x14ac:dyDescent="0.35">
      <c r="A16" s="56"/>
      <c r="B16" s="56"/>
      <c r="C16" s="55" t="s">
        <v>10</v>
      </c>
      <c r="D16" s="56"/>
      <c r="E16" s="20">
        <f>SUM(E17:E19)</f>
        <v>2300000</v>
      </c>
      <c r="F16" s="20">
        <f>SUM(F17:F19)</f>
        <v>0</v>
      </c>
      <c r="G16" s="64">
        <f>+E16-F16</f>
        <v>2300000</v>
      </c>
      <c r="H16" s="65">
        <v>1</v>
      </c>
      <c r="I16" s="5"/>
      <c r="J16" s="26"/>
      <c r="K16" s="26"/>
    </row>
    <row r="17" spans="1:11" s="5" customFormat="1" ht="12.75" customHeight="1" x14ac:dyDescent="0.35">
      <c r="A17" s="56"/>
      <c r="B17" s="56"/>
      <c r="C17" s="56"/>
      <c r="D17" s="56" t="s">
        <v>11</v>
      </c>
      <c r="E17" s="19">
        <v>2300000</v>
      </c>
      <c r="F17" s="19">
        <v>0</v>
      </c>
      <c r="G17" s="66">
        <f t="shared" si="2"/>
        <v>2300000</v>
      </c>
      <c r="H17" s="65">
        <v>1</v>
      </c>
      <c r="J17" s="26"/>
      <c r="K17" s="26"/>
    </row>
    <row r="18" spans="1:11" s="5" customFormat="1" ht="12.75" hidden="1" customHeight="1" x14ac:dyDescent="0.35">
      <c r="A18" s="56"/>
      <c r="B18" s="56"/>
      <c r="C18" s="56"/>
      <c r="D18" s="56" t="s">
        <v>12</v>
      </c>
      <c r="E18" s="19">
        <v>0</v>
      </c>
      <c r="F18" s="19">
        <v>0</v>
      </c>
      <c r="G18" s="66">
        <f t="shared" si="2"/>
        <v>0</v>
      </c>
      <c r="H18" s="65" t="e">
        <f t="shared" si="1"/>
        <v>#DIV/0!</v>
      </c>
      <c r="J18" s="26"/>
      <c r="K18" s="26"/>
    </row>
    <row r="19" spans="1:11" s="5" customFormat="1" ht="12.75" hidden="1" customHeight="1" x14ac:dyDescent="0.35">
      <c r="A19" s="56"/>
      <c r="B19" s="56"/>
      <c r="C19" s="56"/>
      <c r="D19" s="56" t="s">
        <v>13</v>
      </c>
      <c r="E19" s="19">
        <v>0</v>
      </c>
      <c r="F19" s="19">
        <v>0</v>
      </c>
      <c r="G19" s="66">
        <f t="shared" si="2"/>
        <v>0</v>
      </c>
      <c r="H19" s="65" t="e">
        <f t="shared" si="1"/>
        <v>#DIV/0!</v>
      </c>
      <c r="J19" s="26"/>
      <c r="K19" s="26"/>
    </row>
    <row r="20" spans="1:11" s="5" customFormat="1" ht="12.75" hidden="1" customHeight="1" x14ac:dyDescent="0.35">
      <c r="A20" s="56"/>
      <c r="B20" s="56"/>
      <c r="C20" s="56"/>
      <c r="D20" s="56" t="s">
        <v>14</v>
      </c>
      <c r="E20" s="19"/>
      <c r="F20" s="19"/>
      <c r="G20" s="66">
        <f t="shared" si="2"/>
        <v>0</v>
      </c>
      <c r="H20" s="65" t="e">
        <f t="shared" si="1"/>
        <v>#DIV/0!</v>
      </c>
      <c r="J20" s="26"/>
      <c r="K20" s="26"/>
    </row>
    <row r="21" spans="1:11" s="5" customFormat="1" ht="0.75" customHeight="1" x14ac:dyDescent="0.35">
      <c r="A21" s="56"/>
      <c r="B21" s="56"/>
      <c r="C21" s="56"/>
      <c r="D21" s="56" t="s">
        <v>15</v>
      </c>
      <c r="E21" s="19">
        <v>0</v>
      </c>
      <c r="F21" s="19">
        <v>0</v>
      </c>
      <c r="G21" s="66">
        <f t="shared" si="2"/>
        <v>0</v>
      </c>
      <c r="H21" s="65" t="e">
        <f t="shared" si="1"/>
        <v>#DIV/0!</v>
      </c>
      <c r="J21" s="26"/>
      <c r="K21" s="26"/>
    </row>
    <row r="22" spans="1:11" s="5" customFormat="1" x14ac:dyDescent="0.35">
      <c r="A22" s="56"/>
      <c r="B22" s="56"/>
      <c r="C22" s="55" t="s">
        <v>16</v>
      </c>
      <c r="D22" s="3"/>
      <c r="E22" s="20">
        <f>SUM(E30)</f>
        <v>34085.854169999999</v>
      </c>
      <c r="F22" s="20">
        <f>SUM(F30)</f>
        <v>33771.846570000002</v>
      </c>
      <c r="G22" s="64">
        <f>+E22-F22</f>
        <v>314.00759999999718</v>
      </c>
      <c r="H22" s="65">
        <f>+G22/F22</f>
        <v>9.2979102978317588E-3</v>
      </c>
      <c r="J22" s="26"/>
      <c r="K22" s="26"/>
    </row>
    <row r="23" spans="1:11" s="5" customFormat="1" ht="12.75" hidden="1" customHeight="1" x14ac:dyDescent="0.35">
      <c r="A23" s="56"/>
      <c r="B23" s="56"/>
      <c r="C23" s="56"/>
      <c r="D23" s="3" t="s">
        <v>17</v>
      </c>
      <c r="E23" s="17"/>
      <c r="F23" s="18"/>
      <c r="G23" s="66">
        <f t="shared" si="0"/>
        <v>0</v>
      </c>
      <c r="H23" s="65" t="e">
        <f t="shared" si="1"/>
        <v>#DIV/0!</v>
      </c>
      <c r="J23" s="26"/>
      <c r="K23" s="26"/>
    </row>
    <row r="24" spans="1:11" s="5" customFormat="1" ht="12.75" hidden="1" customHeight="1" x14ac:dyDescent="0.35">
      <c r="A24" s="56"/>
      <c r="B24" s="56"/>
      <c r="C24" s="56"/>
      <c r="D24" s="3" t="s">
        <v>18</v>
      </c>
      <c r="E24" s="17"/>
      <c r="F24" s="18"/>
      <c r="G24" s="66">
        <f t="shared" si="0"/>
        <v>0</v>
      </c>
      <c r="H24" s="65" t="e">
        <f t="shared" si="1"/>
        <v>#DIV/0!</v>
      </c>
      <c r="J24" s="26"/>
      <c r="K24" s="26"/>
    </row>
    <row r="25" spans="1:11" s="5" customFormat="1" ht="12.75" hidden="1" customHeight="1" x14ac:dyDescent="0.35">
      <c r="A25" s="56"/>
      <c r="B25" s="56"/>
      <c r="C25" s="56"/>
      <c r="D25" s="3" t="s">
        <v>19</v>
      </c>
      <c r="E25" s="17"/>
      <c r="F25" s="18"/>
      <c r="G25" s="66">
        <f t="shared" si="0"/>
        <v>0</v>
      </c>
      <c r="H25" s="65" t="e">
        <f t="shared" si="1"/>
        <v>#DIV/0!</v>
      </c>
      <c r="J25" s="26"/>
      <c r="K25" s="26"/>
    </row>
    <row r="26" spans="1:11" s="5" customFormat="1" ht="12.4" hidden="1" customHeight="1" x14ac:dyDescent="0.35">
      <c r="A26" s="56"/>
      <c r="B26" s="56"/>
      <c r="C26" s="56"/>
      <c r="D26" s="3" t="s">
        <v>20</v>
      </c>
      <c r="E26" s="17"/>
      <c r="F26" s="18"/>
      <c r="G26" s="66">
        <f t="shared" si="0"/>
        <v>0</v>
      </c>
      <c r="H26" s="65" t="e">
        <f t="shared" si="1"/>
        <v>#DIV/0!</v>
      </c>
      <c r="J26" s="26"/>
      <c r="K26" s="26"/>
    </row>
    <row r="27" spans="1:11" s="5" customFormat="1" ht="12.75" hidden="1" customHeight="1" x14ac:dyDescent="0.35">
      <c r="A27" s="56"/>
      <c r="B27" s="56"/>
      <c r="C27" s="56"/>
      <c r="D27" s="3" t="s">
        <v>21</v>
      </c>
      <c r="E27" s="17"/>
      <c r="F27" s="18"/>
      <c r="G27" s="66">
        <f t="shared" si="0"/>
        <v>0</v>
      </c>
      <c r="H27" s="65" t="e">
        <f t="shared" si="1"/>
        <v>#DIV/0!</v>
      </c>
      <c r="J27" s="26"/>
      <c r="K27" s="26"/>
    </row>
    <row r="28" spans="1:11" s="5" customFormat="1" ht="12.75" hidden="1" customHeight="1" x14ac:dyDescent="0.35">
      <c r="A28" s="56"/>
      <c r="B28" s="56"/>
      <c r="C28" s="56"/>
      <c r="D28" s="3" t="s">
        <v>22</v>
      </c>
      <c r="E28" s="17"/>
      <c r="F28" s="18"/>
      <c r="G28" s="66">
        <f t="shared" si="0"/>
        <v>0</v>
      </c>
      <c r="H28" s="65" t="e">
        <f t="shared" si="1"/>
        <v>#DIV/0!</v>
      </c>
      <c r="J28" s="26"/>
      <c r="K28" s="26"/>
    </row>
    <row r="29" spans="1:11" s="5" customFormat="1" ht="12.75" hidden="1" customHeight="1" x14ac:dyDescent="0.35">
      <c r="A29" s="56"/>
      <c r="B29" s="56"/>
      <c r="C29" s="56"/>
      <c r="D29" s="3" t="s">
        <v>23</v>
      </c>
      <c r="E29" s="17"/>
      <c r="F29" s="18"/>
      <c r="G29" s="66">
        <f t="shared" si="0"/>
        <v>0</v>
      </c>
      <c r="H29" s="65" t="e">
        <f t="shared" si="1"/>
        <v>#DIV/0!</v>
      </c>
      <c r="J29" s="26"/>
      <c r="K29" s="26"/>
    </row>
    <row r="30" spans="1:11" s="5" customFormat="1" x14ac:dyDescent="0.35">
      <c r="A30" s="56"/>
      <c r="B30" s="56"/>
      <c r="C30" s="56"/>
      <c r="D30" s="3" t="s">
        <v>24</v>
      </c>
      <c r="E30" s="19">
        <v>34085.854169999999</v>
      </c>
      <c r="F30" s="19">
        <v>33771.846570000002</v>
      </c>
      <c r="G30" s="66">
        <f>+E30-F30</f>
        <v>314.00759999999718</v>
      </c>
      <c r="H30" s="65">
        <f t="shared" si="1"/>
        <v>9.2979102978317588E-3</v>
      </c>
      <c r="J30" s="26"/>
      <c r="K30" s="26"/>
    </row>
    <row r="31" spans="1:11" s="5" customFormat="1" ht="12.75" hidden="1" customHeight="1" x14ac:dyDescent="0.35">
      <c r="A31" s="56"/>
      <c r="B31" s="56"/>
      <c r="C31" s="56"/>
      <c r="D31" s="56" t="s">
        <v>25</v>
      </c>
      <c r="E31" s="17">
        <v>0</v>
      </c>
      <c r="F31" s="18">
        <v>0</v>
      </c>
      <c r="G31" s="67">
        <f t="shared" si="0"/>
        <v>0</v>
      </c>
      <c r="H31" s="65" t="e">
        <f t="shared" si="1"/>
        <v>#DIV/0!</v>
      </c>
      <c r="J31" s="26"/>
      <c r="K31" s="26"/>
    </row>
    <row r="32" spans="1:11" s="5" customFormat="1" ht="12.75" hidden="1" customHeight="1" x14ac:dyDescent="0.35">
      <c r="A32" s="56"/>
      <c r="B32" s="56"/>
      <c r="C32" s="56"/>
      <c r="D32" s="56" t="s">
        <v>26</v>
      </c>
      <c r="E32" s="17">
        <v>0</v>
      </c>
      <c r="F32" s="18">
        <v>0</v>
      </c>
      <c r="G32" s="67">
        <f t="shared" si="0"/>
        <v>0</v>
      </c>
      <c r="H32" s="65" t="e">
        <f t="shared" si="1"/>
        <v>#DIV/0!</v>
      </c>
      <c r="J32" s="26"/>
      <c r="K32" s="26"/>
    </row>
    <row r="33" spans="2:11" ht="12.4" hidden="1" customHeight="1" x14ac:dyDescent="0.35">
      <c r="D33" s="56" t="s">
        <v>27</v>
      </c>
      <c r="E33" s="17">
        <v>0</v>
      </c>
      <c r="F33" s="18">
        <v>0</v>
      </c>
      <c r="G33" s="67">
        <f t="shared" si="0"/>
        <v>0</v>
      </c>
      <c r="H33" s="65" t="e">
        <f t="shared" si="1"/>
        <v>#DIV/0!</v>
      </c>
    </row>
    <row r="34" spans="2:11" ht="12.75" hidden="1" customHeight="1" x14ac:dyDescent="0.35">
      <c r="D34" s="56" t="s">
        <v>28</v>
      </c>
      <c r="E34" s="17">
        <v>0</v>
      </c>
      <c r="F34" s="17">
        <v>0</v>
      </c>
      <c r="G34" s="67">
        <f t="shared" si="0"/>
        <v>0</v>
      </c>
      <c r="H34" s="65" t="e">
        <f t="shared" si="1"/>
        <v>#DIV/0!</v>
      </c>
    </row>
    <row r="35" spans="2:11" x14ac:dyDescent="0.35">
      <c r="C35" s="55" t="s">
        <v>29</v>
      </c>
      <c r="E35" s="16">
        <f>SUM(E36)</f>
        <v>11003.01815</v>
      </c>
      <c r="F35" s="16">
        <f t="shared" ref="F35" si="3">SUM(F36)</f>
        <v>6300.7604199999996</v>
      </c>
      <c r="G35" s="64">
        <f t="shared" ref="G35" si="4">SUM(G36)</f>
        <v>4702.2577300000003</v>
      </c>
      <c r="H35" s="65">
        <f t="shared" si="1"/>
        <v>0.74630003627403441</v>
      </c>
    </row>
    <row r="36" spans="2:11" ht="14.25" customHeight="1" x14ac:dyDescent="0.35">
      <c r="D36" s="3" t="s">
        <v>30</v>
      </c>
      <c r="E36" s="19">
        <v>11003.01815</v>
      </c>
      <c r="F36" s="19">
        <v>6300.7604199999996</v>
      </c>
      <c r="G36" s="66">
        <f>+E36-F36</f>
        <v>4702.2577300000003</v>
      </c>
      <c r="H36" s="65">
        <f t="shared" si="1"/>
        <v>0.74630003627403441</v>
      </c>
    </row>
    <row r="37" spans="2:11" ht="12.75" hidden="1" customHeight="1" x14ac:dyDescent="0.35">
      <c r="D37" s="56" t="s">
        <v>31</v>
      </c>
      <c r="E37" s="17"/>
      <c r="F37" s="18"/>
      <c r="G37" s="67">
        <f t="shared" si="0"/>
        <v>0</v>
      </c>
      <c r="H37" s="65" t="e">
        <f t="shared" si="1"/>
        <v>#DIV/0!</v>
      </c>
    </row>
    <row r="38" spans="2:11" ht="12.75" hidden="1" customHeight="1" x14ac:dyDescent="0.35">
      <c r="D38" s="21" t="s">
        <v>32</v>
      </c>
      <c r="E38" s="17"/>
      <c r="F38" s="18"/>
      <c r="G38" s="67">
        <f t="shared" si="0"/>
        <v>0</v>
      </c>
      <c r="H38" s="65" t="e">
        <f t="shared" si="1"/>
        <v>#DIV/0!</v>
      </c>
    </row>
    <row r="39" spans="2:11" x14ac:dyDescent="0.35">
      <c r="C39" s="55" t="s">
        <v>33</v>
      </c>
      <c r="E39" s="16">
        <f>SUM(E40:E41)</f>
        <v>254344.70026000001</v>
      </c>
      <c r="F39" s="16">
        <f>SUM(F40:F41)</f>
        <v>24544.539410000001</v>
      </c>
      <c r="G39" s="64">
        <f>+E39-F39</f>
        <v>229800.16085000001</v>
      </c>
      <c r="H39" s="65">
        <f>+G39/F39</f>
        <v>9.3625778431341935</v>
      </c>
    </row>
    <row r="40" spans="2:11" ht="15.75" customHeight="1" x14ac:dyDescent="0.35">
      <c r="D40" s="3" t="s">
        <v>34</v>
      </c>
      <c r="E40" s="19">
        <v>5617.3453799999997</v>
      </c>
      <c r="F40" s="19">
        <v>5892.5696799999996</v>
      </c>
      <c r="G40" s="66">
        <f>+E40-F40</f>
        <v>-275.22429999999986</v>
      </c>
      <c r="H40" s="65">
        <f t="shared" si="1"/>
        <v>-4.6707008138425592E-2</v>
      </c>
    </row>
    <row r="41" spans="2:11" ht="12.75" customHeight="1" x14ac:dyDescent="0.35">
      <c r="D41" s="56" t="s">
        <v>35</v>
      </c>
      <c r="E41" s="17">
        <v>248727.35488</v>
      </c>
      <c r="F41" s="19">
        <v>18651.969730000001</v>
      </c>
      <c r="G41" s="66">
        <f t="shared" si="0"/>
        <v>230075.38514999999</v>
      </c>
      <c r="H41" s="65">
        <f t="shared" si="1"/>
        <v>12.335178990771393</v>
      </c>
    </row>
    <row r="42" spans="2:11" ht="3" customHeight="1" x14ac:dyDescent="0.35">
      <c r="E42" s="17">
        <v>253493.93504999997</v>
      </c>
      <c r="F42" s="27">
        <v>283421.69608999998</v>
      </c>
      <c r="G42" s="66">
        <f>+E42-F42</f>
        <v>-29927.761040000012</v>
      </c>
      <c r="H42" s="65">
        <f t="shared" si="1"/>
        <v>-0.10559446031434556</v>
      </c>
    </row>
    <row r="43" spans="2:11" s="21" customFormat="1" ht="15" customHeight="1" x14ac:dyDescent="0.35">
      <c r="B43" s="28"/>
      <c r="C43" s="29" t="s">
        <v>36</v>
      </c>
      <c r="D43" s="28"/>
      <c r="E43" s="30">
        <f>+E10+E16+E22+E35+E39</f>
        <v>2689321.71783</v>
      </c>
      <c r="F43" s="30">
        <f>+F10+F16+F22+F35+F39</f>
        <v>1788725.76667</v>
      </c>
      <c r="G43" s="71">
        <f t="shared" ref="G43" si="5">+G10+G22+G35+G39</f>
        <v>-1399404.0488400001</v>
      </c>
      <c r="H43" s="68">
        <f t="shared" ref="H43" si="6">+G43/F43</f>
        <v>-0.78234689459704898</v>
      </c>
      <c r="I43" s="58"/>
      <c r="J43" s="31"/>
      <c r="K43" s="31"/>
    </row>
    <row r="44" spans="2:11" ht="16.5" customHeight="1" x14ac:dyDescent="0.35">
      <c r="B44" s="55"/>
      <c r="C44" s="9" t="s">
        <v>37</v>
      </c>
      <c r="E44" s="17"/>
      <c r="F44" s="27"/>
      <c r="G44" s="66"/>
      <c r="H44" s="63"/>
    </row>
    <row r="45" spans="2:11" ht="12.75" hidden="1" customHeight="1" x14ac:dyDescent="0.35">
      <c r="C45" s="55" t="s">
        <v>10</v>
      </c>
      <c r="E45" s="17"/>
      <c r="F45" s="32"/>
      <c r="G45" s="66">
        <f t="shared" si="0"/>
        <v>0</v>
      </c>
      <c r="H45" s="61"/>
    </row>
    <row r="46" spans="2:11" ht="12.75" hidden="1" customHeight="1" x14ac:dyDescent="0.35">
      <c r="D46" s="56" t="s">
        <v>11</v>
      </c>
      <c r="E46" s="17"/>
      <c r="F46" s="27"/>
      <c r="G46" s="66">
        <f t="shared" si="0"/>
        <v>0</v>
      </c>
      <c r="H46" s="63"/>
    </row>
    <row r="47" spans="2:11" ht="12.75" hidden="1" customHeight="1" x14ac:dyDescent="0.35">
      <c r="D47" s="56" t="s">
        <v>12</v>
      </c>
      <c r="E47" s="17"/>
      <c r="F47" s="27"/>
      <c r="G47" s="66">
        <f t="shared" si="0"/>
        <v>0</v>
      </c>
      <c r="H47" s="63"/>
    </row>
    <row r="48" spans="2:11" ht="12.75" hidden="1" customHeight="1" x14ac:dyDescent="0.35">
      <c r="D48" s="56" t="s">
        <v>13</v>
      </c>
      <c r="E48" s="17"/>
      <c r="F48" s="27"/>
      <c r="G48" s="66">
        <f t="shared" si="0"/>
        <v>0</v>
      </c>
      <c r="H48" s="63"/>
    </row>
    <row r="49" spans="2:11" s="5" customFormat="1" ht="12.75" hidden="1" customHeight="1" x14ac:dyDescent="0.35">
      <c r="B49" s="56"/>
      <c r="C49" s="56"/>
      <c r="D49" s="56" t="s">
        <v>14</v>
      </c>
      <c r="E49" s="17"/>
      <c r="F49" s="27"/>
      <c r="G49" s="66">
        <f t="shared" si="0"/>
        <v>0</v>
      </c>
      <c r="H49" s="63"/>
      <c r="J49" s="26"/>
      <c r="K49" s="26"/>
    </row>
    <row r="50" spans="2:11" s="5" customFormat="1" ht="12.75" hidden="1" customHeight="1" x14ac:dyDescent="0.35">
      <c r="B50" s="56"/>
      <c r="C50" s="55" t="s">
        <v>38</v>
      </c>
      <c r="D50" s="56"/>
      <c r="E50" s="17"/>
      <c r="F50" s="32"/>
      <c r="G50" s="66">
        <f t="shared" si="0"/>
        <v>0</v>
      </c>
      <c r="H50" s="61"/>
      <c r="J50" s="26"/>
      <c r="K50" s="26"/>
    </row>
    <row r="51" spans="2:11" s="5" customFormat="1" ht="12.75" hidden="1" customHeight="1" x14ac:dyDescent="0.35">
      <c r="B51" s="56"/>
      <c r="C51" s="56"/>
      <c r="D51" s="56" t="s">
        <v>19</v>
      </c>
      <c r="E51" s="17"/>
      <c r="F51" s="27"/>
      <c r="G51" s="66">
        <f t="shared" si="0"/>
        <v>0</v>
      </c>
      <c r="H51" s="63" t="e">
        <f t="shared" ref="H51:H73" si="7">((E51-F51)/E51)</f>
        <v>#DIV/0!</v>
      </c>
      <c r="J51" s="26"/>
      <c r="K51" s="26"/>
    </row>
    <row r="52" spans="2:11" s="5" customFormat="1" ht="12.75" hidden="1" customHeight="1" x14ac:dyDescent="0.35">
      <c r="B52" s="56"/>
      <c r="C52" s="56"/>
      <c r="D52" s="56" t="s">
        <v>23</v>
      </c>
      <c r="E52" s="17"/>
      <c r="F52" s="27"/>
      <c r="G52" s="66">
        <f t="shared" si="0"/>
        <v>0</v>
      </c>
      <c r="H52" s="63" t="e">
        <f t="shared" si="7"/>
        <v>#DIV/0!</v>
      </c>
      <c r="J52" s="26"/>
      <c r="K52" s="26"/>
    </row>
    <row r="53" spans="2:11" s="5" customFormat="1" ht="12.75" hidden="1" customHeight="1" x14ac:dyDescent="0.35">
      <c r="B53" s="56"/>
      <c r="C53" s="56"/>
      <c r="D53" s="56" t="s">
        <v>24</v>
      </c>
      <c r="E53" s="17"/>
      <c r="F53" s="27"/>
      <c r="G53" s="66">
        <f t="shared" si="0"/>
        <v>0</v>
      </c>
      <c r="H53" s="63" t="e">
        <f t="shared" si="7"/>
        <v>#DIV/0!</v>
      </c>
      <c r="J53" s="26"/>
      <c r="K53" s="26"/>
    </row>
    <row r="54" spans="2:11" s="5" customFormat="1" ht="12.75" hidden="1" customHeight="1" x14ac:dyDescent="0.35">
      <c r="B54" s="56"/>
      <c r="C54" s="56"/>
      <c r="D54" s="56" t="s">
        <v>25</v>
      </c>
      <c r="E54" s="17"/>
      <c r="F54" s="27"/>
      <c r="G54" s="66">
        <f t="shared" si="0"/>
        <v>0</v>
      </c>
      <c r="H54" s="63" t="e">
        <f t="shared" si="7"/>
        <v>#DIV/0!</v>
      </c>
      <c r="J54" s="26"/>
      <c r="K54" s="26"/>
    </row>
    <row r="55" spans="2:11" s="5" customFormat="1" ht="12.75" hidden="1" customHeight="1" x14ac:dyDescent="0.35">
      <c r="B55" s="56"/>
      <c r="C55" s="56"/>
      <c r="D55" s="56" t="s">
        <v>26</v>
      </c>
      <c r="E55" s="17"/>
      <c r="F55" s="27"/>
      <c r="G55" s="66">
        <f t="shared" si="0"/>
        <v>0</v>
      </c>
      <c r="H55" s="63" t="e">
        <f t="shared" si="7"/>
        <v>#DIV/0!</v>
      </c>
      <c r="J55" s="26"/>
      <c r="K55" s="26"/>
    </row>
    <row r="56" spans="2:11" s="5" customFormat="1" ht="12.75" hidden="1" customHeight="1" x14ac:dyDescent="0.35">
      <c r="B56" s="56"/>
      <c r="C56" s="56"/>
      <c r="D56" s="56" t="s">
        <v>28</v>
      </c>
      <c r="E56" s="17"/>
      <c r="F56" s="27"/>
      <c r="G56" s="66">
        <f t="shared" si="0"/>
        <v>0</v>
      </c>
      <c r="H56" s="63" t="e">
        <f t="shared" si="7"/>
        <v>#DIV/0!</v>
      </c>
      <c r="J56" s="26"/>
      <c r="K56" s="26"/>
    </row>
    <row r="57" spans="2:11" s="5" customFormat="1" x14ac:dyDescent="0.35">
      <c r="B57" s="56"/>
      <c r="C57" s="55" t="s">
        <v>39</v>
      </c>
      <c r="D57" s="56"/>
      <c r="E57" s="16">
        <f>SUM(E58:E65)</f>
        <v>573440.16449000011</v>
      </c>
      <c r="F57" s="16">
        <f>SUM(F58:F65)</f>
        <v>646794.79101000004</v>
      </c>
      <c r="G57" s="64">
        <f>+E57-F57</f>
        <v>-73354.626519999932</v>
      </c>
      <c r="H57" s="69">
        <f>+G57/F57</f>
        <v>-0.11341251899300747</v>
      </c>
      <c r="J57" s="26"/>
      <c r="K57" s="26"/>
    </row>
    <row r="58" spans="2:11" s="5" customFormat="1" x14ac:dyDescent="0.35">
      <c r="B58" s="56"/>
      <c r="C58" s="56"/>
      <c r="D58" s="56" t="s">
        <v>40</v>
      </c>
      <c r="E58" s="19">
        <v>566414.02571000007</v>
      </c>
      <c r="F58" s="19">
        <v>630852.78313</v>
      </c>
      <c r="G58" s="66">
        <f>+E58-F58</f>
        <v>-64438.757419999922</v>
      </c>
      <c r="H58" s="65">
        <f>+G58/F58</f>
        <v>-0.10214547536793701</v>
      </c>
      <c r="J58" s="26"/>
      <c r="K58" s="26"/>
    </row>
    <row r="59" spans="2:11" s="5" customFormat="1" ht="12.75" hidden="1" customHeight="1" x14ac:dyDescent="0.35">
      <c r="B59" s="56"/>
      <c r="C59" s="56"/>
      <c r="D59" s="56" t="s">
        <v>41</v>
      </c>
      <c r="E59" s="19"/>
      <c r="F59" s="19"/>
      <c r="G59" s="66">
        <f t="shared" ref="G59:G65" si="8">+E59-F59</f>
        <v>0</v>
      </c>
      <c r="H59" s="65" t="e">
        <f t="shared" ref="H59:H65" si="9">+G59/F59</f>
        <v>#DIV/0!</v>
      </c>
      <c r="J59" s="26"/>
      <c r="K59" s="26"/>
    </row>
    <row r="60" spans="2:11" s="5" customFormat="1" ht="12.75" hidden="1" customHeight="1" x14ac:dyDescent="0.35">
      <c r="B60" s="56"/>
      <c r="C60" s="56"/>
      <c r="D60" s="56" t="s">
        <v>42</v>
      </c>
      <c r="E60" s="19"/>
      <c r="F60" s="19"/>
      <c r="G60" s="66">
        <f t="shared" si="8"/>
        <v>0</v>
      </c>
      <c r="H60" s="65" t="e">
        <f t="shared" si="9"/>
        <v>#DIV/0!</v>
      </c>
      <c r="J60" s="26"/>
      <c r="K60" s="26"/>
    </row>
    <row r="61" spans="2:11" s="5" customFormat="1" ht="12.75" hidden="1" customHeight="1" x14ac:dyDescent="0.35">
      <c r="B61" s="56"/>
      <c r="C61" s="56"/>
      <c r="D61" s="56" t="s">
        <v>43</v>
      </c>
      <c r="E61" s="19">
        <v>0</v>
      </c>
      <c r="F61" s="19">
        <v>0</v>
      </c>
      <c r="G61" s="66">
        <f t="shared" si="8"/>
        <v>0</v>
      </c>
      <c r="H61" s="65" t="e">
        <f t="shared" si="9"/>
        <v>#DIV/0!</v>
      </c>
      <c r="J61" s="26"/>
      <c r="K61" s="26"/>
    </row>
    <row r="62" spans="2:11" s="5" customFormat="1" ht="15" hidden="1" customHeight="1" x14ac:dyDescent="0.35">
      <c r="B62" s="56"/>
      <c r="C62" s="56"/>
      <c r="D62" s="56" t="s">
        <v>44</v>
      </c>
      <c r="E62" s="19">
        <v>0</v>
      </c>
      <c r="F62" s="19">
        <v>0</v>
      </c>
      <c r="G62" s="66">
        <f t="shared" si="8"/>
        <v>0</v>
      </c>
      <c r="H62" s="65" t="e">
        <f t="shared" si="9"/>
        <v>#DIV/0!</v>
      </c>
      <c r="J62" s="26"/>
      <c r="K62" s="26"/>
    </row>
    <row r="63" spans="2:11" s="5" customFormat="1" ht="12.75" hidden="1" customHeight="1" x14ac:dyDescent="0.35">
      <c r="B63" s="56"/>
      <c r="C63" s="56"/>
      <c r="D63" s="56" t="s">
        <v>45</v>
      </c>
      <c r="E63" s="19">
        <v>0</v>
      </c>
      <c r="F63" s="19">
        <v>0</v>
      </c>
      <c r="G63" s="66">
        <f t="shared" si="8"/>
        <v>0</v>
      </c>
      <c r="H63" s="65" t="e">
        <f t="shared" si="9"/>
        <v>#DIV/0!</v>
      </c>
      <c r="J63" s="26"/>
      <c r="K63" s="26"/>
    </row>
    <row r="64" spans="2:11" s="5" customFormat="1" ht="12.75" hidden="1" customHeight="1" x14ac:dyDescent="0.35">
      <c r="B64" s="56"/>
      <c r="C64" s="56"/>
      <c r="D64" s="56" t="s">
        <v>46</v>
      </c>
      <c r="E64" s="19">
        <v>0</v>
      </c>
      <c r="F64" s="19">
        <v>0</v>
      </c>
      <c r="G64" s="66">
        <f t="shared" si="8"/>
        <v>0</v>
      </c>
      <c r="H64" s="65" t="e">
        <f t="shared" si="9"/>
        <v>#DIV/0!</v>
      </c>
      <c r="J64" s="26"/>
      <c r="K64" s="26"/>
    </row>
    <row r="65" spans="2:11" x14ac:dyDescent="0.35">
      <c r="D65" s="56" t="s">
        <v>47</v>
      </c>
      <c r="E65" s="19">
        <v>7026.1387800000002</v>
      </c>
      <c r="F65" s="19">
        <v>15942.007880000001</v>
      </c>
      <c r="G65" s="66">
        <f t="shared" si="8"/>
        <v>-8915.8690999999999</v>
      </c>
      <c r="H65" s="65">
        <f t="shared" si="9"/>
        <v>-0.55926889304736682</v>
      </c>
    </row>
    <row r="66" spans="2:11" ht="12.75" hidden="1" customHeight="1" x14ac:dyDescent="0.35">
      <c r="D66" s="56" t="s">
        <v>48</v>
      </c>
      <c r="E66" s="17">
        <v>0</v>
      </c>
      <c r="F66" s="27">
        <v>0</v>
      </c>
      <c r="G66" s="66">
        <f t="shared" si="0"/>
        <v>0</v>
      </c>
      <c r="H66" s="63"/>
    </row>
    <row r="67" spans="2:11" ht="12.75" hidden="1" customHeight="1" x14ac:dyDescent="0.35">
      <c r="C67" s="55" t="s">
        <v>49</v>
      </c>
      <c r="E67" s="17">
        <v>0</v>
      </c>
      <c r="F67" s="32">
        <v>0</v>
      </c>
      <c r="G67" s="66">
        <f t="shared" si="0"/>
        <v>0</v>
      </c>
      <c r="H67" s="61"/>
    </row>
    <row r="68" spans="2:11" ht="12.75" hidden="1" customHeight="1" x14ac:dyDescent="0.35">
      <c r="D68" s="56" t="s">
        <v>40</v>
      </c>
      <c r="E68" s="17">
        <v>0</v>
      </c>
      <c r="F68" s="27">
        <v>0</v>
      </c>
      <c r="G68" s="66">
        <f t="shared" si="0"/>
        <v>0</v>
      </c>
      <c r="H68" s="63"/>
    </row>
    <row r="69" spans="2:11" ht="12.75" hidden="1" customHeight="1" x14ac:dyDescent="0.35">
      <c r="D69" s="56" t="s">
        <v>42</v>
      </c>
      <c r="E69" s="17" t="s">
        <v>50</v>
      </c>
      <c r="F69" s="27" t="s">
        <v>50</v>
      </c>
      <c r="G69" s="66" t="e">
        <f t="shared" si="0"/>
        <v>#VALUE!</v>
      </c>
      <c r="H69" s="63" t="e">
        <f t="shared" si="7"/>
        <v>#VALUE!</v>
      </c>
    </row>
    <row r="70" spans="2:11" ht="12.75" hidden="1" customHeight="1" x14ac:dyDescent="0.35">
      <c r="D70" s="56" t="s">
        <v>43</v>
      </c>
      <c r="E70" s="17" t="s">
        <v>50</v>
      </c>
      <c r="F70" s="27" t="s">
        <v>50</v>
      </c>
      <c r="G70" s="66" t="e">
        <f t="shared" si="0"/>
        <v>#VALUE!</v>
      </c>
      <c r="H70" s="63" t="e">
        <f t="shared" si="7"/>
        <v>#VALUE!</v>
      </c>
    </row>
    <row r="71" spans="2:11" ht="12.75" hidden="1" customHeight="1" x14ac:dyDescent="0.35">
      <c r="D71" s="56" t="s">
        <v>51</v>
      </c>
      <c r="E71" s="17" t="s">
        <v>50</v>
      </c>
      <c r="F71" s="27" t="s">
        <v>50</v>
      </c>
      <c r="G71" s="66" t="e">
        <f t="shared" si="0"/>
        <v>#VALUE!</v>
      </c>
      <c r="H71" s="63" t="e">
        <f t="shared" si="7"/>
        <v>#VALUE!</v>
      </c>
    </row>
    <row r="72" spans="2:11" ht="12.75" hidden="1" customHeight="1" x14ac:dyDescent="0.35">
      <c r="D72" s="56" t="s">
        <v>47</v>
      </c>
      <c r="E72" s="17" t="s">
        <v>50</v>
      </c>
      <c r="F72" s="27" t="s">
        <v>50</v>
      </c>
      <c r="G72" s="66" t="e">
        <f t="shared" si="0"/>
        <v>#VALUE!</v>
      </c>
      <c r="H72" s="63" t="e">
        <f t="shared" si="7"/>
        <v>#VALUE!</v>
      </c>
    </row>
    <row r="73" spans="2:11" ht="12.75" hidden="1" customHeight="1" x14ac:dyDescent="0.35">
      <c r="D73" s="56" t="s">
        <v>48</v>
      </c>
      <c r="E73" s="17" t="s">
        <v>50</v>
      </c>
      <c r="F73" s="27" t="s">
        <v>50</v>
      </c>
      <c r="G73" s="66" t="e">
        <f t="shared" si="0"/>
        <v>#VALUE!</v>
      </c>
      <c r="H73" s="63" t="e">
        <f t="shared" si="7"/>
        <v>#VALUE!</v>
      </c>
    </row>
    <row r="74" spans="2:11" ht="12.75" hidden="1" customHeight="1" x14ac:dyDescent="0.35">
      <c r="C74" s="55" t="s">
        <v>52</v>
      </c>
      <c r="E74" s="17">
        <v>0</v>
      </c>
      <c r="F74" s="32">
        <v>0</v>
      </c>
      <c r="G74" s="66">
        <f t="shared" si="0"/>
        <v>0</v>
      </c>
      <c r="H74" s="61"/>
    </row>
    <row r="75" spans="2:11" ht="12.75" hidden="1" customHeight="1" x14ac:dyDescent="0.35">
      <c r="C75" s="55" t="s">
        <v>33</v>
      </c>
      <c r="E75" s="17">
        <v>0</v>
      </c>
      <c r="F75" s="16">
        <f>+AnoC_OtrosAct_GastosDevengar_Ant</f>
        <v>0</v>
      </c>
      <c r="G75" s="64">
        <f t="shared" ref="G75:G123" si="10">+E75-F75</f>
        <v>0</v>
      </c>
      <c r="H75" s="61">
        <v>-1</v>
      </c>
    </row>
    <row r="76" spans="2:11" ht="12.75" hidden="1" customHeight="1" x14ac:dyDescent="0.35">
      <c r="D76" s="56" t="s">
        <v>34</v>
      </c>
      <c r="E76" s="17">
        <v>0</v>
      </c>
      <c r="F76" s="17">
        <v>0</v>
      </c>
      <c r="G76" s="66">
        <f t="shared" si="10"/>
        <v>0</v>
      </c>
      <c r="H76" s="69">
        <v>-1</v>
      </c>
    </row>
    <row r="77" spans="2:11" ht="12.75" hidden="1" customHeight="1" x14ac:dyDescent="0.35">
      <c r="D77" s="56" t="s">
        <v>53</v>
      </c>
      <c r="E77" s="17">
        <v>0</v>
      </c>
      <c r="F77" s="27">
        <v>0</v>
      </c>
      <c r="G77" s="70">
        <f t="shared" si="10"/>
        <v>0</v>
      </c>
      <c r="H77" s="63" t="e">
        <f t="shared" ref="H77:H78" si="11">((E77-F77)/E77)</f>
        <v>#DIV/0!</v>
      </c>
    </row>
    <row r="78" spans="2:11" ht="12.75" hidden="1" customHeight="1" x14ac:dyDescent="0.35">
      <c r="D78" s="56" t="s">
        <v>54</v>
      </c>
      <c r="E78" s="17">
        <v>0</v>
      </c>
      <c r="F78" s="27">
        <v>0</v>
      </c>
      <c r="G78" s="70">
        <f t="shared" si="10"/>
        <v>0</v>
      </c>
      <c r="H78" s="63" t="e">
        <f t="shared" si="11"/>
        <v>#DIV/0!</v>
      </c>
    </row>
    <row r="79" spans="2:11" ht="3" customHeight="1" x14ac:dyDescent="0.35">
      <c r="E79" s="17"/>
      <c r="F79" s="27"/>
      <c r="G79" s="70">
        <f>+E79-F79</f>
        <v>0</v>
      </c>
      <c r="H79" s="63"/>
    </row>
    <row r="80" spans="2:11" s="21" customFormat="1" x14ac:dyDescent="0.35">
      <c r="B80" s="28"/>
      <c r="C80" s="29" t="s">
        <v>55</v>
      </c>
      <c r="D80" s="28"/>
      <c r="E80" s="30">
        <f>+E75+E57</f>
        <v>573440.16449000011</v>
      </c>
      <c r="F80" s="30">
        <f>+F75+F57</f>
        <v>646794.79101000004</v>
      </c>
      <c r="G80" s="71">
        <f>+E80-F80</f>
        <v>-73354.626519999932</v>
      </c>
      <c r="H80" s="68">
        <f>+G80/F80</f>
        <v>-0.11341251899300747</v>
      </c>
      <c r="I80" s="6"/>
      <c r="J80" s="31"/>
      <c r="K80" s="31"/>
    </row>
    <row r="81" spans="1:11" ht="7.5" customHeight="1" x14ac:dyDescent="0.35">
      <c r="E81" s="17"/>
      <c r="F81" s="27"/>
      <c r="G81" s="70"/>
      <c r="H81" s="63"/>
    </row>
    <row r="82" spans="1:11" s="21" customFormat="1" ht="17.25" customHeight="1" x14ac:dyDescent="0.35">
      <c r="B82" s="28"/>
      <c r="C82" s="7" t="s">
        <v>56</v>
      </c>
      <c r="D82" s="28"/>
      <c r="E82" s="30">
        <f>+E80+E43</f>
        <v>3262761.8823199999</v>
      </c>
      <c r="F82" s="30">
        <f>+F80+F43</f>
        <v>2435520.5576800001</v>
      </c>
      <c r="G82" s="71">
        <f>+E82-F82</f>
        <v>827241.32463999977</v>
      </c>
      <c r="H82" s="68">
        <f>+G82/F82</f>
        <v>0.33965688445184128</v>
      </c>
      <c r="I82" s="6"/>
      <c r="J82" s="31"/>
      <c r="K82" s="31"/>
    </row>
    <row r="83" spans="1:11" s="33" customFormat="1" ht="5.25" customHeight="1" x14ac:dyDescent="0.35">
      <c r="C83" s="34"/>
      <c r="E83" s="35"/>
      <c r="F83" s="36"/>
      <c r="G83" s="70"/>
      <c r="H83" s="72"/>
      <c r="I83" s="6"/>
      <c r="J83" s="6"/>
      <c r="K83" s="6"/>
    </row>
    <row r="84" spans="1:11" ht="29.25" customHeight="1" x14ac:dyDescent="0.35">
      <c r="B84" s="7" t="s">
        <v>2</v>
      </c>
      <c r="C84" s="13"/>
      <c r="D84" s="13"/>
      <c r="E84" s="8">
        <f>+E6</f>
        <v>45076</v>
      </c>
      <c r="F84" s="8">
        <f>+F6</f>
        <v>44711</v>
      </c>
      <c r="G84" s="60" t="s">
        <v>101</v>
      </c>
      <c r="H84" s="60" t="s">
        <v>102</v>
      </c>
    </row>
    <row r="85" spans="1:11" s="33" customFormat="1" ht="15.4" customHeight="1" x14ac:dyDescent="0.35">
      <c r="A85" s="37"/>
      <c r="B85" s="80" t="s">
        <v>57</v>
      </c>
      <c r="C85" s="80"/>
      <c r="D85" s="80"/>
      <c r="E85" s="38"/>
      <c r="F85" s="39"/>
      <c r="G85" s="73"/>
      <c r="H85" s="74"/>
      <c r="I85" s="6"/>
      <c r="J85" s="6"/>
      <c r="K85" s="6"/>
    </row>
    <row r="86" spans="1:11" x14ac:dyDescent="0.35">
      <c r="A86" s="4"/>
      <c r="B86" s="9" t="s">
        <v>58</v>
      </c>
      <c r="C86" s="57"/>
      <c r="D86" s="57"/>
      <c r="G86" s="70"/>
      <c r="H86" s="63"/>
    </row>
    <row r="87" spans="1:11" x14ac:dyDescent="0.35">
      <c r="C87" s="55" t="s">
        <v>59</v>
      </c>
      <c r="E87" s="16">
        <f>SUM(E88:E95)</f>
        <v>323030.21366000001</v>
      </c>
      <c r="F87" s="40">
        <f>SUM(F88:F95)</f>
        <v>445527.77659999998</v>
      </c>
      <c r="G87" s="64">
        <f>+E87-F87</f>
        <v>-122497.56293999997</v>
      </c>
      <c r="H87" s="75">
        <f>+G87/F87</f>
        <v>-0.27494932835574853</v>
      </c>
    </row>
    <row r="88" spans="1:11" x14ac:dyDescent="0.35">
      <c r="D88" s="56" t="s">
        <v>60</v>
      </c>
      <c r="E88" s="19">
        <v>86709.986919999996</v>
      </c>
      <c r="F88" s="19">
        <v>204183.37347999998</v>
      </c>
      <c r="G88" s="66">
        <f>+E88-F88</f>
        <v>-117473.38655999998</v>
      </c>
      <c r="H88" s="75">
        <f t="shared" ref="H88:H105" si="12">+G88/F88</f>
        <v>-0.57533277346652645</v>
      </c>
    </row>
    <row r="89" spans="1:11" x14ac:dyDescent="0.35">
      <c r="D89" s="56" t="s">
        <v>61</v>
      </c>
      <c r="E89" s="19">
        <v>224130.04939</v>
      </c>
      <c r="F89" s="19">
        <v>241344.40312</v>
      </c>
      <c r="G89" s="66">
        <f t="shared" ref="G89:G102" si="13">+E89-F89</f>
        <v>-17214.353730000003</v>
      </c>
      <c r="H89" s="75">
        <f t="shared" si="12"/>
        <v>-7.1326923299069714E-2</v>
      </c>
    </row>
    <row r="90" spans="1:11" ht="12.75" hidden="1" customHeight="1" x14ac:dyDescent="0.35">
      <c r="D90" s="56" t="s">
        <v>62</v>
      </c>
      <c r="E90" s="17">
        <v>0</v>
      </c>
      <c r="F90" s="17">
        <v>0</v>
      </c>
      <c r="G90" s="66">
        <f t="shared" si="13"/>
        <v>0</v>
      </c>
      <c r="H90" s="75" t="e">
        <f t="shared" si="12"/>
        <v>#DIV/0!</v>
      </c>
    </row>
    <row r="91" spans="1:11" ht="12.75" customHeight="1" x14ac:dyDescent="0.35">
      <c r="D91" s="56" t="s">
        <v>63</v>
      </c>
      <c r="E91" s="17">
        <v>12190.17735</v>
      </c>
      <c r="F91" s="41">
        <v>0</v>
      </c>
      <c r="G91" s="66">
        <f t="shared" si="13"/>
        <v>12190.17735</v>
      </c>
      <c r="H91" s="75">
        <v>1</v>
      </c>
    </row>
    <row r="92" spans="1:11" ht="12.75" hidden="1" customHeight="1" x14ac:dyDescent="0.35">
      <c r="D92" s="56" t="s">
        <v>64</v>
      </c>
      <c r="E92" s="17">
        <v>0</v>
      </c>
      <c r="F92" s="17">
        <v>0</v>
      </c>
      <c r="G92" s="66">
        <f t="shared" si="13"/>
        <v>0</v>
      </c>
      <c r="H92" s="75" t="e">
        <f t="shared" si="12"/>
        <v>#DIV/0!</v>
      </c>
    </row>
    <row r="93" spans="1:11" ht="12.75" hidden="1" customHeight="1" x14ac:dyDescent="0.35">
      <c r="D93" s="56" t="s">
        <v>65</v>
      </c>
      <c r="E93" s="17">
        <v>0</v>
      </c>
      <c r="F93" s="41">
        <v>0</v>
      </c>
      <c r="G93" s="66">
        <f t="shared" si="13"/>
        <v>0</v>
      </c>
      <c r="H93" s="75" t="e">
        <f t="shared" si="12"/>
        <v>#DIV/0!</v>
      </c>
    </row>
    <row r="94" spans="1:11" ht="12.75" hidden="1" customHeight="1" x14ac:dyDescent="0.35">
      <c r="D94" s="56" t="s">
        <v>66</v>
      </c>
      <c r="E94" s="17">
        <v>0</v>
      </c>
      <c r="F94" s="17">
        <v>0</v>
      </c>
      <c r="G94" s="66">
        <f t="shared" si="13"/>
        <v>0</v>
      </c>
      <c r="H94" s="75" t="e">
        <f t="shared" si="12"/>
        <v>#DIV/0!</v>
      </c>
    </row>
    <row r="95" spans="1:11" ht="12.75" hidden="1" customHeight="1" x14ac:dyDescent="0.35">
      <c r="D95" s="56" t="s">
        <v>67</v>
      </c>
      <c r="E95" s="17">
        <v>0</v>
      </c>
      <c r="F95" s="41">
        <v>0</v>
      </c>
      <c r="G95" s="66">
        <f t="shared" si="13"/>
        <v>0</v>
      </c>
      <c r="H95" s="75" t="e">
        <f t="shared" si="12"/>
        <v>#DIV/0!</v>
      </c>
    </row>
    <row r="96" spans="1:11" ht="12.75" hidden="1" customHeight="1" x14ac:dyDescent="0.35">
      <c r="C96" s="55" t="s">
        <v>68</v>
      </c>
      <c r="E96" s="17">
        <v>0</v>
      </c>
      <c r="F96" s="17" t="e">
        <f>+PC_EndeudPub_TitValDeudPubxPagar_Ant</f>
        <v>#REF!</v>
      </c>
      <c r="G96" s="66" t="e">
        <f t="shared" si="13"/>
        <v>#REF!</v>
      </c>
      <c r="H96" s="75" t="e">
        <f t="shared" si="12"/>
        <v>#REF!</v>
      </c>
    </row>
    <row r="97" spans="2:11" s="5" customFormat="1" ht="16.5" hidden="1" customHeight="1" x14ac:dyDescent="0.35">
      <c r="B97" s="56"/>
      <c r="C97" s="56"/>
      <c r="D97" s="56" t="s">
        <v>69</v>
      </c>
      <c r="E97" s="17"/>
      <c r="F97" s="41"/>
      <c r="G97" s="66">
        <f t="shared" si="13"/>
        <v>0</v>
      </c>
      <c r="H97" s="75" t="e">
        <f t="shared" si="12"/>
        <v>#DIV/0!</v>
      </c>
      <c r="J97" s="26"/>
      <c r="K97" s="26"/>
    </row>
    <row r="98" spans="2:11" s="5" customFormat="1" ht="12.75" hidden="1" customHeight="1" x14ac:dyDescent="0.35">
      <c r="B98" s="56"/>
      <c r="C98" s="56"/>
      <c r="D98" s="56" t="s">
        <v>70</v>
      </c>
      <c r="E98" s="17">
        <v>0</v>
      </c>
      <c r="F98" s="17">
        <v>0</v>
      </c>
      <c r="G98" s="66">
        <f t="shared" si="13"/>
        <v>0</v>
      </c>
      <c r="H98" s="75" t="e">
        <f t="shared" si="12"/>
        <v>#DIV/0!</v>
      </c>
      <c r="J98" s="26"/>
      <c r="K98" s="26"/>
    </row>
    <row r="99" spans="2:11" s="5" customFormat="1" ht="12.75" hidden="1" customHeight="1" x14ac:dyDescent="0.35">
      <c r="B99" s="56"/>
      <c r="C99" s="56"/>
      <c r="D99" s="56" t="s">
        <v>71</v>
      </c>
      <c r="E99" s="17">
        <v>0</v>
      </c>
      <c r="F99" s="41">
        <v>0</v>
      </c>
      <c r="G99" s="66">
        <f t="shared" si="13"/>
        <v>0</v>
      </c>
      <c r="H99" s="75" t="e">
        <f t="shared" si="12"/>
        <v>#DIV/0!</v>
      </c>
      <c r="J99" s="26"/>
      <c r="K99" s="26"/>
    </row>
    <row r="100" spans="2:11" s="5" customFormat="1" ht="12.75" hidden="1" customHeight="1" x14ac:dyDescent="0.35">
      <c r="B100" s="56"/>
      <c r="C100" s="56"/>
      <c r="D100" s="56" t="s">
        <v>72</v>
      </c>
      <c r="E100" s="17">
        <v>0</v>
      </c>
      <c r="F100" s="17">
        <v>0</v>
      </c>
      <c r="G100" s="66">
        <f t="shared" si="13"/>
        <v>0</v>
      </c>
      <c r="H100" s="75" t="e">
        <f t="shared" si="12"/>
        <v>#DIV/0!</v>
      </c>
      <c r="J100" s="26"/>
      <c r="K100" s="26"/>
    </row>
    <row r="101" spans="2:11" s="5" customFormat="1" ht="12.75" hidden="1" customHeight="1" x14ac:dyDescent="0.35">
      <c r="B101" s="56"/>
      <c r="C101" s="56"/>
      <c r="D101" s="56" t="s">
        <v>73</v>
      </c>
      <c r="E101" s="17">
        <v>0</v>
      </c>
      <c r="F101" s="41">
        <v>0</v>
      </c>
      <c r="G101" s="66">
        <f t="shared" si="13"/>
        <v>0</v>
      </c>
      <c r="H101" s="75" t="e">
        <f t="shared" si="12"/>
        <v>#DIV/0!</v>
      </c>
      <c r="J101" s="26"/>
      <c r="K101" s="26"/>
    </row>
    <row r="102" spans="2:11" s="5" customFormat="1" ht="15" customHeight="1" x14ac:dyDescent="0.35">
      <c r="B102" s="56"/>
      <c r="C102" s="55" t="s">
        <v>74</v>
      </c>
      <c r="D102" s="56"/>
      <c r="E102" s="16">
        <f>SUM(E103:E104)</f>
        <v>12420.96825</v>
      </c>
      <c r="F102" s="16">
        <f>+F104+F103+PC_FondTercGar_OtrosFondTer_Ant</f>
        <v>15733.42705</v>
      </c>
      <c r="G102" s="64">
        <f t="shared" si="13"/>
        <v>-3312.4588000000003</v>
      </c>
      <c r="H102" s="75">
        <f t="shared" si="12"/>
        <v>-0.21053638151899018</v>
      </c>
      <c r="J102" s="26"/>
      <c r="K102" s="26"/>
    </row>
    <row r="103" spans="2:11" s="5" customFormat="1" ht="15" customHeight="1" x14ac:dyDescent="0.35">
      <c r="B103" s="56"/>
      <c r="C103" s="56"/>
      <c r="D103" s="56" t="s">
        <v>75</v>
      </c>
      <c r="E103" s="19">
        <v>6431.4380300000003</v>
      </c>
      <c r="F103" s="19">
        <v>11910.1108</v>
      </c>
      <c r="G103" s="66">
        <f>+E103-F103</f>
        <v>-5478.6727700000001</v>
      </c>
      <c r="H103" s="75">
        <f t="shared" si="12"/>
        <v>-0.46000183054552274</v>
      </c>
      <c r="J103" s="26"/>
      <c r="K103" s="26"/>
    </row>
    <row r="104" spans="2:11" s="5" customFormat="1" ht="14.25" customHeight="1" x14ac:dyDescent="0.35">
      <c r="B104" s="56"/>
      <c r="C104" s="56"/>
      <c r="D104" s="56" t="s">
        <v>76</v>
      </c>
      <c r="E104" s="19">
        <v>5989.5302199999996</v>
      </c>
      <c r="F104" s="19">
        <v>3823.3162499999999</v>
      </c>
      <c r="G104" s="66">
        <f t="shared" si="10"/>
        <v>2166.2139699999998</v>
      </c>
      <c r="H104" s="75">
        <f t="shared" si="12"/>
        <v>0.56657985590388971</v>
      </c>
      <c r="J104" s="26"/>
      <c r="K104" s="26"/>
    </row>
    <row r="105" spans="2:11" s="5" customFormat="1" ht="12.75" hidden="1" customHeight="1" x14ac:dyDescent="0.35">
      <c r="B105" s="56"/>
      <c r="C105" s="56"/>
      <c r="D105" s="56" t="s">
        <v>67</v>
      </c>
      <c r="E105" s="17">
        <v>0</v>
      </c>
      <c r="F105" s="17">
        <v>0</v>
      </c>
      <c r="G105" s="66">
        <f>+E105-F105</f>
        <v>0</v>
      </c>
      <c r="H105" s="75" t="e">
        <f t="shared" si="12"/>
        <v>#DIV/0!</v>
      </c>
      <c r="J105" s="26"/>
      <c r="K105" s="26"/>
    </row>
    <row r="106" spans="2:11" s="5" customFormat="1" x14ac:dyDescent="0.35">
      <c r="B106" s="56"/>
      <c r="C106" s="55" t="s">
        <v>77</v>
      </c>
      <c r="D106" s="56"/>
      <c r="E106" s="16">
        <f>SUM(E107)</f>
        <v>151547.34641</v>
      </c>
      <c r="F106" s="16">
        <f>SUM(F107)</f>
        <v>160772.27616000001</v>
      </c>
      <c r="G106" s="64">
        <f t="shared" si="10"/>
        <v>-9224.9297500000102</v>
      </c>
      <c r="H106" s="75">
        <f>+G106/F106</f>
        <v>-5.7378858907361566E-2</v>
      </c>
      <c r="J106" s="26"/>
      <c r="K106" s="26"/>
    </row>
    <row r="107" spans="2:11" s="5" customFormat="1" ht="17.25" customHeight="1" x14ac:dyDescent="0.35">
      <c r="B107" s="56"/>
      <c r="C107" s="55"/>
      <c r="D107" s="56" t="s">
        <v>78</v>
      </c>
      <c r="E107" s="19">
        <v>151547.34641</v>
      </c>
      <c r="F107" s="19">
        <v>160772.27616000001</v>
      </c>
      <c r="G107" s="66">
        <f>+E107-F107</f>
        <v>-9224.9297500000102</v>
      </c>
      <c r="H107" s="75">
        <f>+G107/F107</f>
        <v>-5.7378858907361566E-2</v>
      </c>
      <c r="J107" s="26"/>
      <c r="K107" s="26"/>
    </row>
    <row r="108" spans="2:11" s="5" customFormat="1" ht="12.75" hidden="1" customHeight="1" x14ac:dyDescent="0.35">
      <c r="B108" s="56"/>
      <c r="C108" s="56"/>
      <c r="D108" s="10" t="s">
        <v>79</v>
      </c>
      <c r="E108" s="17">
        <v>0</v>
      </c>
      <c r="F108" s="12">
        <v>0</v>
      </c>
      <c r="G108" s="64">
        <f t="shared" ref="G108:G113" si="14">+E108-F108</f>
        <v>0</v>
      </c>
      <c r="H108" s="75">
        <v>1</v>
      </c>
      <c r="J108" s="26"/>
      <c r="K108" s="26"/>
    </row>
    <row r="109" spans="2:11" s="5" customFormat="1" ht="12.75" hidden="1" customHeight="1" x14ac:dyDescent="0.35">
      <c r="B109" s="56"/>
      <c r="C109" s="55" t="s">
        <v>80</v>
      </c>
      <c r="D109" s="56"/>
      <c r="E109" s="17">
        <v>0</v>
      </c>
      <c r="F109" s="42">
        <v>0</v>
      </c>
      <c r="G109" s="64">
        <f t="shared" si="14"/>
        <v>0</v>
      </c>
      <c r="H109" s="69" t="e">
        <f t="shared" ref="H109" si="15">+G109/E109</f>
        <v>#DIV/0!</v>
      </c>
      <c r="J109" s="26"/>
      <c r="K109" s="26"/>
    </row>
    <row r="110" spans="2:11" s="5" customFormat="1" ht="12.75" hidden="1" customHeight="1" x14ac:dyDescent="0.35">
      <c r="B110" s="56"/>
      <c r="C110" s="56"/>
      <c r="D110" s="56" t="s">
        <v>81</v>
      </c>
      <c r="E110" s="17">
        <v>0</v>
      </c>
      <c r="F110" s="12">
        <v>0</v>
      </c>
      <c r="G110" s="64">
        <f t="shared" si="14"/>
        <v>0</v>
      </c>
      <c r="H110" s="69"/>
      <c r="J110" s="26"/>
      <c r="K110" s="26"/>
    </row>
    <row r="111" spans="2:11" s="5" customFormat="1" ht="12.75" hidden="1" customHeight="1" x14ac:dyDescent="0.35">
      <c r="B111" s="56"/>
      <c r="C111" s="56"/>
      <c r="D111" s="56" t="s">
        <v>13</v>
      </c>
      <c r="E111" s="17">
        <v>0</v>
      </c>
      <c r="F111" s="12">
        <v>0</v>
      </c>
      <c r="G111" s="64">
        <f t="shared" si="14"/>
        <v>0</v>
      </c>
      <c r="H111" s="63" t="e">
        <f t="shared" ref="H111:H118" si="16">+G111/F111</f>
        <v>#DIV/0!</v>
      </c>
      <c r="J111" s="26"/>
      <c r="K111" s="26"/>
    </row>
    <row r="112" spans="2:11" ht="13.5" hidden="1" customHeight="1" x14ac:dyDescent="0.35">
      <c r="D112" s="56" t="s">
        <v>82</v>
      </c>
      <c r="E112" s="17">
        <v>0</v>
      </c>
      <c r="F112" s="12">
        <v>0</v>
      </c>
      <c r="G112" s="64">
        <f t="shared" si="14"/>
        <v>0</v>
      </c>
      <c r="H112" s="63" t="e">
        <f t="shared" si="16"/>
        <v>#DIV/0!</v>
      </c>
    </row>
    <row r="113" spans="2:11" ht="4.5" hidden="1" customHeight="1" x14ac:dyDescent="0.35">
      <c r="E113" s="17"/>
      <c r="G113" s="64">
        <f t="shared" si="14"/>
        <v>0</v>
      </c>
      <c r="H113" s="63" t="e">
        <f t="shared" si="16"/>
        <v>#DIV/0!</v>
      </c>
    </row>
    <row r="114" spans="2:11" x14ac:dyDescent="0.35">
      <c r="B114" s="28"/>
      <c r="C114" s="29" t="s">
        <v>83</v>
      </c>
      <c r="D114" s="28"/>
      <c r="E114" s="30">
        <f>+E106+E102+E87</f>
        <v>486998.52832000004</v>
      </c>
      <c r="F114" s="30">
        <f>+F106+F102+F87</f>
        <v>622033.47980999993</v>
      </c>
      <c r="G114" s="71">
        <f>+E114-F114</f>
        <v>-135034.95148999989</v>
      </c>
      <c r="H114" s="68">
        <f>+G114/F114</f>
        <v>-0.21708630784832725</v>
      </c>
    </row>
    <row r="115" spans="2:11" x14ac:dyDescent="0.35">
      <c r="C115" s="9" t="s">
        <v>84</v>
      </c>
      <c r="E115" s="17"/>
    </row>
    <row r="116" spans="2:11" ht="15.75" hidden="1" customHeight="1" x14ac:dyDescent="0.35">
      <c r="C116" s="55" t="s">
        <v>59</v>
      </c>
      <c r="E116" s="17">
        <v>0</v>
      </c>
      <c r="F116" s="43">
        <f>+PnoC_Deudas_DocsxPagar_Ant</f>
        <v>0</v>
      </c>
      <c r="G116" s="70"/>
      <c r="H116" s="63"/>
    </row>
    <row r="117" spans="2:11" ht="15.75" hidden="1" customHeight="1" x14ac:dyDescent="0.35">
      <c r="D117" s="56" t="s">
        <v>63</v>
      </c>
      <c r="E117" s="17">
        <v>0</v>
      </c>
      <c r="F117" s="44">
        <v>0</v>
      </c>
      <c r="G117" s="64">
        <f>+E117-F117</f>
        <v>0</v>
      </c>
      <c r="H117" s="76" t="e">
        <f>+G117/F117</f>
        <v>#DIV/0!</v>
      </c>
    </row>
    <row r="118" spans="2:11" ht="15.75" hidden="1" customHeight="1" x14ac:dyDescent="0.35">
      <c r="C118" s="55" t="s">
        <v>68</v>
      </c>
      <c r="E118" s="17">
        <v>0</v>
      </c>
      <c r="F118" s="42">
        <v>0</v>
      </c>
      <c r="G118" s="66">
        <f t="shared" si="10"/>
        <v>0</v>
      </c>
      <c r="H118" s="69" t="e">
        <f t="shared" si="16"/>
        <v>#DIV/0!</v>
      </c>
    </row>
    <row r="119" spans="2:11" x14ac:dyDescent="0.35">
      <c r="C119" s="55" t="s">
        <v>77</v>
      </c>
      <c r="E119" s="16">
        <f>SUM(E120:E123)</f>
        <v>188301.35818000001</v>
      </c>
      <c r="F119" s="16">
        <f>SUM(F120:F121)</f>
        <v>301648.99783000001</v>
      </c>
      <c r="G119" s="64">
        <f t="shared" si="10"/>
        <v>-113347.63965</v>
      </c>
      <c r="H119" s="75">
        <f>+G119/F119</f>
        <v>-0.37576004052855894</v>
      </c>
    </row>
    <row r="120" spans="2:11" x14ac:dyDescent="0.35">
      <c r="C120" s="55"/>
      <c r="D120" s="56" t="s">
        <v>85</v>
      </c>
      <c r="E120" s="19">
        <v>0</v>
      </c>
      <c r="F120" s="19">
        <v>49191.643990000004</v>
      </c>
      <c r="G120" s="66">
        <f>+E120-F120</f>
        <v>-49191.643990000004</v>
      </c>
      <c r="H120" s="75">
        <f t="shared" ref="H120:H121" si="17">+G120/F120</f>
        <v>-1</v>
      </c>
    </row>
    <row r="121" spans="2:11" x14ac:dyDescent="0.35">
      <c r="C121" s="55"/>
      <c r="D121" s="56" t="s">
        <v>78</v>
      </c>
      <c r="E121" s="19">
        <v>188301.35818000001</v>
      </c>
      <c r="F121" s="19">
        <v>252457.35384</v>
      </c>
      <c r="G121" s="66">
        <f>+E121-F121</f>
        <v>-64155.995659999986</v>
      </c>
      <c r="H121" s="75">
        <f t="shared" si="17"/>
        <v>-0.2541260719252415</v>
      </c>
    </row>
    <row r="122" spans="2:11" ht="15.75" hidden="1" customHeight="1" x14ac:dyDescent="0.35">
      <c r="C122" s="55" t="s">
        <v>80</v>
      </c>
      <c r="E122" s="17">
        <v>0</v>
      </c>
      <c r="F122" s="19">
        <v>0</v>
      </c>
      <c r="G122" s="66">
        <f t="shared" si="10"/>
        <v>0</v>
      </c>
      <c r="H122" s="75" t="e">
        <f t="shared" ref="H122" si="18">+G122/F122</f>
        <v>#DIV/0!</v>
      </c>
    </row>
    <row r="123" spans="2:11" ht="15.75" hidden="1" customHeight="1" x14ac:dyDescent="0.35">
      <c r="E123" s="17"/>
      <c r="G123" s="70">
        <f t="shared" si="10"/>
        <v>0</v>
      </c>
      <c r="H123" s="61"/>
    </row>
    <row r="124" spans="2:11" x14ac:dyDescent="0.35">
      <c r="B124" s="28"/>
      <c r="C124" s="29" t="s">
        <v>86</v>
      </c>
      <c r="D124" s="28"/>
      <c r="E124" s="30">
        <f>+E119</f>
        <v>188301.35818000001</v>
      </c>
      <c r="F124" s="30">
        <f>+F119+F116</f>
        <v>301648.99783000001</v>
      </c>
      <c r="G124" s="71">
        <f>+E124-F124</f>
        <v>-113347.63965</v>
      </c>
      <c r="H124" s="68">
        <f>+G124/F124</f>
        <v>-0.37576004052855894</v>
      </c>
    </row>
    <row r="125" spans="2:11" s="3" customFormat="1" ht="5.25" customHeight="1" x14ac:dyDescent="0.35">
      <c r="E125" s="45"/>
      <c r="F125" s="46"/>
      <c r="I125" s="5"/>
      <c r="J125" s="5"/>
      <c r="K125" s="5"/>
    </row>
    <row r="126" spans="2:11" x14ac:dyDescent="0.35">
      <c r="B126" s="28"/>
      <c r="C126" s="7" t="s">
        <v>87</v>
      </c>
      <c r="D126" s="28"/>
      <c r="E126" s="30">
        <f>+E124+E114</f>
        <v>675299.88650000002</v>
      </c>
      <c r="F126" s="30">
        <f>+F124+F114</f>
        <v>923682.47763999994</v>
      </c>
      <c r="G126" s="71">
        <f>+E126-F126</f>
        <v>-248382.59113999992</v>
      </c>
      <c r="H126" s="68">
        <f>+G126/F126</f>
        <v>-0.26890473420543293</v>
      </c>
    </row>
    <row r="127" spans="2:11" ht="5.25" customHeight="1" x14ac:dyDescent="0.35"/>
    <row r="128" spans="2:11" ht="15" customHeight="1" x14ac:dyDescent="0.35">
      <c r="B128" s="80" t="s">
        <v>88</v>
      </c>
      <c r="C128" s="80"/>
      <c r="D128" s="80"/>
      <c r="F128" s="47"/>
      <c r="G128" s="70"/>
      <c r="H128" s="63"/>
    </row>
    <row r="129" spans="1:11" ht="3" customHeight="1" x14ac:dyDescent="0.35">
      <c r="B129" s="80"/>
      <c r="C129" s="80"/>
      <c r="D129" s="80"/>
      <c r="F129" s="47"/>
      <c r="G129" s="70"/>
      <c r="H129" s="63"/>
    </row>
    <row r="130" spans="1:11" x14ac:dyDescent="0.35">
      <c r="B130" s="21"/>
      <c r="C130" s="55" t="s">
        <v>89</v>
      </c>
      <c r="D130" s="21"/>
      <c r="E130" s="16">
        <f>SUM(E131:E136)</f>
        <v>2107485.8658499997</v>
      </c>
      <c r="F130" s="16">
        <f>SUM(F131:F136)</f>
        <v>1284503.7054099999</v>
      </c>
      <c r="G130" s="66">
        <f t="shared" ref="G130" si="19">+E130-F130</f>
        <v>822982.16043999977</v>
      </c>
      <c r="H130" s="69">
        <f t="shared" ref="H130:H136" si="20">+G130/F130</f>
        <v>0.64070049543166763</v>
      </c>
    </row>
    <row r="131" spans="1:11" ht="15.75" hidden="1" customHeight="1" x14ac:dyDescent="0.35">
      <c r="B131" s="21"/>
      <c r="C131" s="55"/>
      <c r="D131" s="21" t="s">
        <v>90</v>
      </c>
      <c r="E131" s="19">
        <v>0</v>
      </c>
      <c r="F131" s="19">
        <v>0</v>
      </c>
      <c r="G131" s="64">
        <f>+E131-F131</f>
        <v>0</v>
      </c>
      <c r="H131" s="69" t="e">
        <f t="shared" si="20"/>
        <v>#DIV/0!</v>
      </c>
    </row>
    <row r="132" spans="1:11" x14ac:dyDescent="0.35">
      <c r="B132" s="21"/>
      <c r="C132" s="55"/>
      <c r="D132" s="21" t="s">
        <v>90</v>
      </c>
      <c r="E132" s="19">
        <v>302625.42789999995</v>
      </c>
      <c r="F132" s="19">
        <v>302625.42789999995</v>
      </c>
      <c r="G132" s="66">
        <f>+E132-F132</f>
        <v>0</v>
      </c>
      <c r="H132" s="69">
        <f t="shared" si="20"/>
        <v>0</v>
      </c>
    </row>
    <row r="133" spans="1:11" ht="15.75" hidden="1" customHeight="1" x14ac:dyDescent="0.35">
      <c r="B133" s="21"/>
      <c r="C133" s="55"/>
      <c r="D133" s="21" t="s">
        <v>91</v>
      </c>
      <c r="E133" s="56">
        <v>0</v>
      </c>
      <c r="F133" s="19">
        <v>0</v>
      </c>
      <c r="G133" s="66">
        <f t="shared" ref="G133:G136" si="21">+E133-F133</f>
        <v>0</v>
      </c>
      <c r="H133" s="69" t="e">
        <f t="shared" si="20"/>
        <v>#DIV/0!</v>
      </c>
    </row>
    <row r="134" spans="1:11" x14ac:dyDescent="0.35">
      <c r="D134" s="56" t="s">
        <v>92</v>
      </c>
      <c r="E134" s="19">
        <v>99466.907630000002</v>
      </c>
      <c r="F134" s="19">
        <v>99466.907630000002</v>
      </c>
      <c r="G134" s="66">
        <f t="shared" si="21"/>
        <v>0</v>
      </c>
      <c r="H134" s="69">
        <f t="shared" si="20"/>
        <v>0</v>
      </c>
    </row>
    <row r="135" spans="1:11" ht="12.75" hidden="1" customHeight="1" x14ac:dyDescent="0.35">
      <c r="D135" s="56" t="s">
        <v>93</v>
      </c>
      <c r="E135" s="19">
        <v>0</v>
      </c>
      <c r="F135" s="19">
        <v>0</v>
      </c>
      <c r="G135" s="66">
        <f t="shared" si="21"/>
        <v>0</v>
      </c>
      <c r="H135" s="69" t="e">
        <f t="shared" si="20"/>
        <v>#DIV/0!</v>
      </c>
    </row>
    <row r="136" spans="1:11" ht="15.75" customHeight="1" x14ac:dyDescent="0.35">
      <c r="D136" s="3" t="s">
        <v>94</v>
      </c>
      <c r="E136" s="19">
        <v>1705393.5303199999</v>
      </c>
      <c r="F136" s="19">
        <v>882411.36988000001</v>
      </c>
      <c r="G136" s="66">
        <f t="shared" si="21"/>
        <v>822982.16043999989</v>
      </c>
      <c r="H136" s="69">
        <f t="shared" si="20"/>
        <v>0.9326513557411642</v>
      </c>
    </row>
    <row r="137" spans="1:11" ht="15.75" hidden="1" customHeight="1" x14ac:dyDescent="0.35">
      <c r="C137" s="55" t="s">
        <v>95</v>
      </c>
      <c r="E137" s="14"/>
      <c r="F137" s="15"/>
      <c r="G137" s="66">
        <f>+E137-F137</f>
        <v>0</v>
      </c>
      <c r="H137" s="77" t="e">
        <f>+G137/F137</f>
        <v>#DIV/0!</v>
      </c>
    </row>
    <row r="138" spans="1:11" s="3" customFormat="1" ht="6" customHeight="1" x14ac:dyDescent="0.35">
      <c r="C138" s="22"/>
      <c r="E138" s="48"/>
      <c r="F138" s="48"/>
      <c r="G138" s="66"/>
      <c r="H138" s="77"/>
      <c r="I138" s="5"/>
      <c r="J138" s="5"/>
      <c r="K138" s="5"/>
    </row>
    <row r="139" spans="1:11" x14ac:dyDescent="0.35">
      <c r="B139" s="28"/>
      <c r="C139" s="29" t="s">
        <v>96</v>
      </c>
      <c r="D139" s="28"/>
      <c r="E139" s="30">
        <v>479976.12997000001</v>
      </c>
      <c r="F139" s="30">
        <v>227334.37463000001</v>
      </c>
      <c r="G139" s="71">
        <f>+E139-F139</f>
        <v>252641.75534</v>
      </c>
      <c r="H139" s="68">
        <f>+G139/F139</f>
        <v>1.1113222791370168</v>
      </c>
    </row>
    <row r="140" spans="1:11" ht="6.75" customHeight="1" x14ac:dyDescent="0.35"/>
    <row r="141" spans="1:11" ht="18" customHeight="1" x14ac:dyDescent="0.35">
      <c r="B141" s="49"/>
      <c r="C141" s="50" t="s">
        <v>97</v>
      </c>
      <c r="D141" s="49"/>
      <c r="E141" s="30">
        <f>SUM(E132:E139)</f>
        <v>2587461.9958199998</v>
      </c>
      <c r="F141" s="30">
        <f>SUM(F131:F139)</f>
        <v>1511838.0800399999</v>
      </c>
      <c r="G141" s="71">
        <f>+E141-F141</f>
        <v>1075623.9157799999</v>
      </c>
      <c r="H141" s="68">
        <f>+G141/F141</f>
        <v>0.71146766970675934</v>
      </c>
    </row>
    <row r="142" spans="1:11" s="3" customFormat="1" ht="9.75" customHeight="1" x14ac:dyDescent="0.35">
      <c r="C142" s="23"/>
      <c r="E142" s="51"/>
      <c r="F142" s="52"/>
      <c r="I142" s="5"/>
      <c r="J142" s="5"/>
      <c r="K142" s="5"/>
    </row>
    <row r="143" spans="1:11" x14ac:dyDescent="0.35">
      <c r="B143" s="49"/>
      <c r="C143" s="50" t="s">
        <v>98</v>
      </c>
      <c r="D143" s="49"/>
      <c r="E143" s="30">
        <f>+E126+E141</f>
        <v>3262761.8823199999</v>
      </c>
      <c r="F143" s="30">
        <f>+F126+F141</f>
        <v>2435520.5576799996</v>
      </c>
      <c r="G143" s="78">
        <f>+E143-F143</f>
        <v>827241.32464000024</v>
      </c>
      <c r="H143" s="79">
        <f>+G143/F143</f>
        <v>0.3396568844518415</v>
      </c>
    </row>
    <row r="144" spans="1:11" s="5" customFormat="1" ht="15.75" customHeight="1" x14ac:dyDescent="0.35">
      <c r="A144" s="3"/>
      <c r="B144" s="83" t="s">
        <v>99</v>
      </c>
      <c r="C144" s="83"/>
      <c r="D144" s="83"/>
      <c r="E144" s="83"/>
      <c r="F144" s="83"/>
      <c r="J144" s="26"/>
      <c r="K144" s="26"/>
    </row>
    <row r="145" spans="1:11" s="5" customFormat="1" x14ac:dyDescent="0.35">
      <c r="A145" s="3"/>
      <c r="B145" s="2"/>
      <c r="C145" s="1"/>
      <c r="D145" s="2"/>
      <c r="E145" s="53"/>
      <c r="F145" s="53"/>
      <c r="J145" s="26"/>
      <c r="K145" s="26"/>
    </row>
    <row r="146" spans="1:11" s="5" customFormat="1" x14ac:dyDescent="0.35">
      <c r="A146" s="3"/>
      <c r="B146" s="2"/>
      <c r="C146" s="1"/>
      <c r="D146" s="2"/>
      <c r="E146" s="11">
        <f>+E143-E82</f>
        <v>0</v>
      </c>
      <c r="F146" s="11">
        <f>+F143-F82</f>
        <v>0</v>
      </c>
      <c r="J146" s="26"/>
      <c r="K146" s="26"/>
    </row>
    <row r="147" spans="1:11" s="5" customFormat="1" x14ac:dyDescent="0.35">
      <c r="A147" s="3"/>
      <c r="B147" s="2"/>
      <c r="C147" s="1"/>
      <c r="D147" s="2"/>
      <c r="E147" s="53"/>
      <c r="F147" s="39"/>
      <c r="J147" s="26"/>
      <c r="K147" s="26"/>
    </row>
    <row r="148" spans="1:11" s="5" customFormat="1" x14ac:dyDescent="0.35">
      <c r="A148" s="3"/>
      <c r="B148" s="2"/>
      <c r="C148" s="1"/>
      <c r="D148" s="2"/>
      <c r="E148" s="59"/>
      <c r="F148" s="39"/>
      <c r="J148" s="26"/>
      <c r="K148" s="26"/>
    </row>
    <row r="149" spans="1:11" s="5" customFormat="1" x14ac:dyDescent="0.35">
      <c r="A149" s="56"/>
      <c r="B149" s="55"/>
      <c r="C149" s="24"/>
      <c r="D149" s="56"/>
      <c r="E149" s="11"/>
      <c r="F149" s="12"/>
      <c r="J149" s="26"/>
      <c r="K149" s="26"/>
    </row>
    <row r="150" spans="1:11" s="5" customFormat="1" x14ac:dyDescent="0.35">
      <c r="A150" s="56"/>
      <c r="B150" s="56"/>
      <c r="C150" s="24"/>
      <c r="D150" s="56"/>
      <c r="E150" s="11"/>
      <c r="F150" s="12"/>
      <c r="J150" s="26"/>
      <c r="K150" s="26"/>
    </row>
    <row r="151" spans="1:11" s="5" customFormat="1" x14ac:dyDescent="0.35">
      <c r="A151" s="56"/>
      <c r="B151" s="56"/>
      <c r="C151" s="24"/>
      <c r="D151" s="56"/>
      <c r="E151" s="11"/>
      <c r="F151" s="12"/>
      <c r="J151" s="26"/>
      <c r="K151" s="26"/>
    </row>
    <row r="152" spans="1:11" s="5" customFormat="1" x14ac:dyDescent="0.35">
      <c r="A152" s="56"/>
      <c r="B152" s="56"/>
      <c r="C152" s="24"/>
      <c r="D152" s="56"/>
      <c r="E152" s="11"/>
      <c r="F152" s="12"/>
      <c r="J152" s="26"/>
      <c r="K152" s="26"/>
    </row>
    <row r="153" spans="1:11" s="5" customFormat="1" x14ac:dyDescent="0.35">
      <c r="A153" s="56"/>
      <c r="B153" s="54"/>
      <c r="C153" s="56"/>
      <c r="D153" s="56"/>
      <c r="E153" s="11"/>
      <c r="F153" s="12"/>
      <c r="J153" s="26"/>
      <c r="K153" s="26"/>
    </row>
    <row r="154" spans="1:11" s="5" customFormat="1" x14ac:dyDescent="0.35">
      <c r="A154" s="56"/>
      <c r="B154" s="54"/>
      <c r="C154" s="56"/>
      <c r="D154" s="56"/>
      <c r="E154" s="11"/>
      <c r="F154" s="12"/>
      <c r="J154" s="26"/>
      <c r="K154" s="26"/>
    </row>
    <row r="155" spans="1:11" s="5" customFormat="1" x14ac:dyDescent="0.35">
      <c r="A155" s="56"/>
      <c r="B155" s="54"/>
      <c r="C155" s="56"/>
      <c r="D155" s="56"/>
      <c r="E155" s="11"/>
      <c r="F155" s="12"/>
      <c r="J155" s="26"/>
      <c r="K155" s="26"/>
    </row>
    <row r="156" spans="1:11" s="5" customFormat="1" x14ac:dyDescent="0.35">
      <c r="A156" s="56"/>
      <c r="B156" s="54"/>
      <c r="C156" s="56"/>
      <c r="D156" s="56"/>
      <c r="E156" s="11"/>
      <c r="F156" s="12"/>
      <c r="J156" s="26"/>
      <c r="K156" s="26"/>
    </row>
    <row r="159" spans="1:11" s="5" customFormat="1" x14ac:dyDescent="0.35">
      <c r="A159" s="56"/>
      <c r="B159" s="81"/>
      <c r="C159" s="81"/>
      <c r="D159" s="81"/>
      <c r="E159" s="81"/>
      <c r="F159" s="81"/>
      <c r="J159" s="26"/>
      <c r="K159" s="26"/>
    </row>
    <row r="160" spans="1:11" s="5" customFormat="1" x14ac:dyDescent="0.35">
      <c r="B160" s="82"/>
      <c r="C160" s="82"/>
      <c r="D160" s="82"/>
      <c r="E160" s="82"/>
      <c r="F160" s="82"/>
      <c r="J160" s="26"/>
      <c r="K160" s="26"/>
    </row>
    <row r="161" spans="2:11" s="5" customFormat="1" x14ac:dyDescent="0.35">
      <c r="B161" s="82"/>
      <c r="C161" s="82"/>
      <c r="D161" s="82"/>
      <c r="E161" s="82"/>
      <c r="F161" s="82"/>
      <c r="J161" s="26"/>
      <c r="K161" s="26"/>
    </row>
  </sheetData>
  <protectedRanges>
    <protectedRange algorithmName="SHA-512" hashValue="4imO1TOU3cbM4njnGQpo2A016bqfFEMHSq5Knl4GNxLuvTpHkGJ0RUYf0RBqSdnPipbD1waJKWMemv+OgBLNFg==" saltValue="Wt8Jl9bJBJjtqjlRs2YXDg==" spinCount="100000" sqref="E65:F65" name="Rango1_13"/>
  </protectedRanges>
  <mergeCells count="13">
    <mergeCell ref="G7:G8"/>
    <mergeCell ref="H7:H8"/>
    <mergeCell ref="B2:F2"/>
    <mergeCell ref="B3:F3"/>
    <mergeCell ref="B4:F4"/>
    <mergeCell ref="B5:F5"/>
    <mergeCell ref="B85:D85"/>
    <mergeCell ref="B159:F159"/>
    <mergeCell ref="B160:F160"/>
    <mergeCell ref="B161:F161"/>
    <mergeCell ref="B7:D8"/>
    <mergeCell ref="B128:D129"/>
    <mergeCell ref="B144:F144"/>
  </mergeCells>
  <printOptions horizontalCentered="1" verticalCentered="1"/>
  <pageMargins left="0" right="0" top="0" bottom="0" header="0" footer="0"/>
  <pageSetup scale="86" firstPageNumber="0" orientation="portrait" r:id="rId1"/>
  <headerFooter alignWithMargins="0"/>
  <ignoredErrors>
    <ignoredError sqref="F57 F119 E90:F90 E141 E102:F102 E42 E92:F101 E87:F87 E44:E57 F18:F29 E18:E29 F37:F38 F39 F31:F35 F14 F11 E11 E14 E31:E35 E37:E38 E10:F10 E39 E15:F16" formulaRange="1"/>
    <ignoredError sqref="H18:H21 H23:H38 H40" evalError="1"/>
    <ignoredError sqref="G35:G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2023-06-08T15:38:08Z</cp:lastPrinted>
  <dcterms:created xsi:type="dcterms:W3CDTF">2022-02-21T21:24:29Z</dcterms:created>
  <dcterms:modified xsi:type="dcterms:W3CDTF">2024-02-07T17:47:14Z</dcterms:modified>
</cp:coreProperties>
</file>