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campo\Documents\Finanzas\Publicación de Estados en la WEB\Año 2023\Contabilidad\"/>
    </mc:Choice>
  </mc:AlternateContent>
  <xr:revisionPtr revIDLastSave="0" documentId="13_ncr:1_{D46E33AE-F1DD-439D-90AB-6C179388BFC3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90" i="2"/>
  <c r="H92" i="2"/>
  <c r="H93" i="2"/>
  <c r="H94" i="2"/>
  <c r="H95" i="2"/>
  <c r="H97" i="2"/>
  <c r="H98" i="2"/>
  <c r="H99" i="2"/>
  <c r="H100" i="2"/>
  <c r="H101" i="2"/>
  <c r="H105" i="2"/>
  <c r="H59" i="2"/>
  <c r="H60" i="2"/>
  <c r="H61" i="2"/>
  <c r="H62" i="2"/>
  <c r="H63" i="2"/>
  <c r="H64" i="2"/>
  <c r="H11" i="2"/>
  <c r="H14" i="2"/>
  <c r="H18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G139" i="2" l="1"/>
  <c r="H139" i="2" s="1"/>
  <c r="G108" i="2"/>
  <c r="G109" i="2"/>
  <c r="G110" i="2"/>
  <c r="G111" i="2"/>
  <c r="G112" i="2"/>
  <c r="H112" i="2" s="1"/>
  <c r="G113" i="2"/>
  <c r="H42" i="2"/>
  <c r="G137" i="2"/>
  <c r="H137" i="2" s="1"/>
  <c r="G136" i="2"/>
  <c r="H136" i="2" s="1"/>
  <c r="G135" i="2"/>
  <c r="G134" i="2"/>
  <c r="G133" i="2"/>
  <c r="G132" i="2"/>
  <c r="G131" i="2"/>
  <c r="G123" i="2"/>
  <c r="G122" i="2"/>
  <c r="H122" i="2" s="1"/>
  <c r="G121" i="2"/>
  <c r="H121" i="2" s="1"/>
  <c r="G120" i="2"/>
  <c r="H120" i="2" s="1"/>
  <c r="G118" i="2"/>
  <c r="H118" i="2" s="1"/>
  <c r="G117" i="2"/>
  <c r="H117" i="2" s="1"/>
  <c r="H113" i="2"/>
  <c r="H111" i="2"/>
  <c r="H109" i="2"/>
  <c r="G107" i="2"/>
  <c r="H107" i="2" s="1"/>
  <c r="G105" i="2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G63" i="2"/>
  <c r="G62" i="2"/>
  <c r="G61" i="2"/>
  <c r="G60" i="2"/>
  <c r="G59" i="2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G33" i="2"/>
  <c r="G32" i="2"/>
  <c r="G31" i="2"/>
  <c r="G30" i="2"/>
  <c r="H30" i="2" s="1"/>
  <c r="G29" i="2"/>
  <c r="G28" i="2"/>
  <c r="G27" i="2"/>
  <c r="G26" i="2"/>
  <c r="G25" i="2"/>
  <c r="G24" i="2"/>
  <c r="G23" i="2"/>
  <c r="G21" i="2"/>
  <c r="G20" i="2"/>
  <c r="G19" i="2"/>
  <c r="G18" i="2"/>
  <c r="G17" i="2"/>
  <c r="G15" i="2"/>
  <c r="H15" i="2" s="1"/>
  <c r="G14" i="2"/>
  <c r="G13" i="2"/>
  <c r="H13" i="2" s="1"/>
  <c r="G12" i="2"/>
  <c r="H12" i="2" s="1"/>
  <c r="G11" i="2"/>
  <c r="G35" i="2" l="1"/>
  <c r="F10" i="2"/>
  <c r="E39" i="2"/>
  <c r="E10" i="2"/>
  <c r="F16" i="2"/>
  <c r="E16" i="2"/>
  <c r="G16" i="2" s="1"/>
  <c r="E87" i="2"/>
  <c r="F39" i="2"/>
  <c r="F84" i="2"/>
  <c r="E84" i="2"/>
  <c r="E57" i="2"/>
  <c r="F106" i="2"/>
  <c r="E106" i="2"/>
  <c r="E102" i="2"/>
  <c r="E22" i="2"/>
  <c r="G106" i="2" l="1"/>
  <c r="H106" i="2" s="1"/>
  <c r="G10" i="2"/>
  <c r="H10" i="2" s="1"/>
  <c r="G39" i="2"/>
  <c r="H39" i="2" s="1"/>
  <c r="E141" i="2"/>
  <c r="E119" i="2"/>
  <c r="F22" i="2"/>
  <c r="G22" i="2" s="1"/>
  <c r="H22" i="2" s="1"/>
  <c r="F35" i="2"/>
  <c r="H35" i="2" s="1"/>
  <c r="E35" i="2"/>
  <c r="E43" i="2" s="1"/>
  <c r="F130" i="2"/>
  <c r="E130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0" i="2" l="1"/>
  <c r="H130" i="2" s="1"/>
  <c r="G119" i="2"/>
  <c r="H119" i="2" s="1"/>
  <c r="F43" i="2"/>
  <c r="G43" i="2"/>
  <c r="F114" i="2"/>
  <c r="E114" i="2"/>
  <c r="F80" i="2"/>
  <c r="G80" i="2" s="1"/>
  <c r="H80" i="2" s="1"/>
  <c r="F124" i="2"/>
  <c r="E124" i="2"/>
  <c r="G124" i="2" l="1"/>
  <c r="H124" i="2" s="1"/>
  <c r="H43" i="2"/>
  <c r="G114" i="2"/>
  <c r="H114" i="2" s="1"/>
  <c r="F82" i="2"/>
  <c r="E82" i="2"/>
  <c r="E146" i="2" s="1"/>
  <c r="F126" i="2"/>
  <c r="E126" i="2"/>
  <c r="G126" i="2" l="1"/>
  <c r="H126" i="2" s="1"/>
  <c r="G82" i="2"/>
  <c r="H82" i="2" s="1"/>
  <c r="F141" i="2"/>
  <c r="E143" i="2"/>
  <c r="F143" i="2" l="1"/>
  <c r="F146" i="2" s="1"/>
  <c r="G141" i="2"/>
  <c r="H141" i="2" s="1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<sst xmlns="http://schemas.openxmlformats.org/spreadsheetml/2006/main" count="144" uniqueCount="104">
  <si>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</si>
  <si>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</si>
  <si>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</si>
  <si>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</si>
  <si>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</si>
  <si>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</si>
  <si>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</si>
  <si>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</si>
  <si>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</si>
  <si>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</si>
  <si>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</si>
  <si>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</si>
  <si>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</si>
  <si>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</si>
  <si>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</si>
  <si>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</si>
  <si>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</si>
  <si>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</si>
  <si>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</si>
  <si>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</si>
  <si>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</si>
  <si>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</si>
  <si>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</si>
  <si>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</si>
  <si>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</si>
  <si>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</si>
  <si>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</si>
  <si>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</si>
  <si>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</si>
  <si>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</si>
  <si>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</si>
  <si>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</si>
  <si>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</si>
  <si>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</si>
  <si>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</si>
  <si>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</si>
  <si>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</si>
  <si>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</si>
  <si>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</si>
  <si>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</si>
  <si>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</si>
  <si>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</si>
  <si>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</si>
  <si>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</si>
  <si>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</si>
  <si>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</si>
  <si>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</si>
  <si>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</si>
  <si>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</si>
  <si>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</si>
  <si>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</si>
  <si>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</si>
  <si>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</si>
  <si>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</si>
  <si>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</si>
  <si>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</si>
  <si>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</si>
  <si>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</si>
  <si>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</si>
  <si>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</si>
  <si>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</si>
  <si>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</si>
  <si>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</si>
  <si>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</si>
  <si>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</si>
  <si>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</si>
  <si>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</si>
  <si>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</si>
  <si>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</si>
  <si>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</si>
  <si>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</si>
  <si>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</si>
  <si>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</si>
  <si>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</si>
  <si>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</si>
  <si>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</si>
  <si>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</si>
  <si>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</si>
  <si>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</si>
  <si>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</si>
  <si>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</si>
  <si>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</si>
  <si>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</si>
  <si>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</si>
  <si>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</si>
  <si>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</si>
  <si>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</si>
  <si>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</si>
  <si>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</si>
  <si>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</si>
  <si>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</si>
  <si>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</si>
  <si>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</si>
  <si>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</si>
  <si>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</si>
  <si>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</si>
  <si>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</si>
  <si>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</si>
  <si>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</si>
  <si>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</si>
  <si>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</si>
  <si>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</si>
  <si>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</si>
  <si>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30 de setiembre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</si>
</sst>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topLeftCell="A16" zoomScaleNormal="100" zoomScaleSheetLayoutView="110" workbookViewId="0">
      <selection activeCell="B84" sqref="B84:H143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62.26953125" style="56" customWidth="1"/>
    <col min="5" max="5" width="15.6328125" style="1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2" t="s">
        <v>0</v>
      </c>
      <c r="C2" s="82"/>
      <c r="D2" s="82"/>
      <c r="E2" s="82"/>
      <c r="F2" s="82"/>
      <c r="G2" s="82"/>
      <c r="H2" s="82"/>
      <c r="I2" s="5"/>
      <c r="J2" s="26"/>
      <c r="K2" s="26"/>
    </row>
    <row r="3" spans="1:11" s="25" customFormat="1" ht="14.25" customHeight="1" x14ac:dyDescent="0.35">
      <c r="A3" s="56"/>
      <c r="B3" s="82" t="s">
        <v>100</v>
      </c>
      <c r="C3" s="82"/>
      <c r="D3" s="82"/>
      <c r="E3" s="82"/>
      <c r="F3" s="82"/>
      <c r="G3" s="82"/>
      <c r="H3" s="82"/>
      <c r="I3" s="5"/>
      <c r="J3" s="26"/>
      <c r="K3" s="26"/>
    </row>
    <row r="4" spans="1:11" s="25" customFormat="1" ht="15.5" customHeight="1" x14ac:dyDescent="0.35">
      <c r="A4" s="56"/>
      <c r="B4" s="82" t="s">
        <v>103</v>
      </c>
      <c r="C4" s="82"/>
      <c r="D4" s="82"/>
      <c r="E4" s="82"/>
      <c r="F4" s="82"/>
      <c r="G4" s="82"/>
      <c r="H4" s="82"/>
      <c r="I4" s="5"/>
      <c r="J4" s="26"/>
      <c r="K4" s="26"/>
    </row>
    <row r="5" spans="1:11" s="25" customFormat="1" x14ac:dyDescent="0.35">
      <c r="A5" s="56"/>
      <c r="B5" s="82" t="s">
        <v>1</v>
      </c>
      <c r="C5" s="82"/>
      <c r="D5" s="82"/>
      <c r="E5" s="82"/>
      <c r="F5" s="82"/>
      <c r="G5" s="82"/>
      <c r="H5" s="82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45199</v>
      </c>
      <c r="F6" s="8">
        <v>44834</v>
      </c>
      <c r="G6" s="60" t="s">
        <v>101</v>
      </c>
      <c r="H6" s="60" t="s">
        <v>102</v>
      </c>
      <c r="I6" s="5"/>
      <c r="J6" s="26"/>
      <c r="K6" s="26"/>
    </row>
    <row r="7" spans="1:11" s="25" customFormat="1" ht="9" customHeight="1" x14ac:dyDescent="0.35">
      <c r="A7" s="56"/>
      <c r="B7" s="83" t="s">
        <v>3</v>
      </c>
      <c r="C7" s="83"/>
      <c r="D7" s="83"/>
      <c r="E7" s="14"/>
      <c r="F7" s="15"/>
      <c r="G7" s="80"/>
      <c r="H7" s="81"/>
      <c r="I7" s="5"/>
      <c r="J7" s="26"/>
      <c r="K7" s="26"/>
    </row>
    <row r="8" spans="1:11" s="25" customFormat="1" ht="9" customHeight="1" x14ac:dyDescent="0.35">
      <c r="A8" s="56"/>
      <c r="B8" s="83"/>
      <c r="C8" s="83"/>
      <c r="D8" s="83"/>
      <c r="E8" s="14"/>
      <c r="F8" s="15"/>
      <c r="G8" s="80"/>
      <c r="H8" s="81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2"/>
      <c r="H9" s="63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511942.98376000003</v>
      </c>
      <c r="F10" s="16">
        <f>SUM(F12:F15)</f>
        <v>1960902.00578</v>
      </c>
      <c r="G10" s="64">
        <f>+E10-F10</f>
        <v>-1448959.02202</v>
      </c>
      <c r="H10" s="65">
        <f>+G10/F10</f>
        <v>-0.73892474878857539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6">
        <f t="shared" ref="G11:G74" si="0">+E11-F11</f>
        <v>0</v>
      </c>
      <c r="H11" s="65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5748.8092699999997</v>
      </c>
      <c r="F12" s="19">
        <v>7913.1051500000003</v>
      </c>
      <c r="G12" s="66">
        <f>+E12-F12</f>
        <v>-2164.2958800000006</v>
      </c>
      <c r="H12" s="65">
        <f t="shared" si="1"/>
        <v>-0.27350778726856684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506194.17449</v>
      </c>
      <c r="F13" s="19">
        <v>1952988.90063</v>
      </c>
      <c r="G13" s="66">
        <f t="shared" ref="G13:G21" si="2">+E13-F13</f>
        <v>-1446794.7261399999</v>
      </c>
      <c r="H13" s="65">
        <f t="shared" si="1"/>
        <v>-0.7408105215924623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6">
        <f t="shared" si="2"/>
        <v>0</v>
      </c>
      <c r="H14" s="65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6">
        <f t="shared" si="2"/>
        <v>0</v>
      </c>
      <c r="H15" s="65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2405000</v>
      </c>
      <c r="F16" s="20">
        <f>SUM(F17:F19)</f>
        <v>0</v>
      </c>
      <c r="G16" s="64">
        <f>+E16-F16</f>
        <v>2405000</v>
      </c>
      <c r="H16" s="65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2405000</v>
      </c>
      <c r="F17" s="19">
        <v>0</v>
      </c>
      <c r="G17" s="66">
        <f t="shared" si="2"/>
        <v>2405000</v>
      </c>
      <c r="H17" s="65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6">
        <f t="shared" si="2"/>
        <v>0</v>
      </c>
      <c r="H18" s="65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6">
        <f t="shared" si="2"/>
        <v>0</v>
      </c>
      <c r="H19" s="65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6">
        <f t="shared" si="2"/>
        <v>0</v>
      </c>
      <c r="H20" s="65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6">
        <f t="shared" si="2"/>
        <v>0</v>
      </c>
      <c r="H21" s="65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33643.75606</v>
      </c>
      <c r="F22" s="20">
        <f>SUM(F30)</f>
        <v>32876.982759999999</v>
      </c>
      <c r="G22" s="64">
        <f>+E22-F22</f>
        <v>766.77330000000075</v>
      </c>
      <c r="H22" s="65">
        <f t="shared" si="1"/>
        <v>2.3322496033087944E-2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6">
        <f t="shared" si="0"/>
        <v>0</v>
      </c>
      <c r="H23" s="65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6">
        <f t="shared" si="0"/>
        <v>0</v>
      </c>
      <c r="H24" s="65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6">
        <f t="shared" si="0"/>
        <v>0</v>
      </c>
      <c r="H25" s="65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6">
        <f t="shared" si="0"/>
        <v>0</v>
      </c>
      <c r="H26" s="65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6">
        <f t="shared" si="0"/>
        <v>0</v>
      </c>
      <c r="H27" s="65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6">
        <f t="shared" si="0"/>
        <v>0</v>
      </c>
      <c r="H28" s="65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6">
        <f t="shared" si="0"/>
        <v>0</v>
      </c>
      <c r="H29" s="65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33643.75606</v>
      </c>
      <c r="F30" s="19">
        <v>32876.982759999999</v>
      </c>
      <c r="G30" s="66">
        <f>+E30-F30</f>
        <v>766.77330000000075</v>
      </c>
      <c r="H30" s="65">
        <f t="shared" si="1"/>
        <v>2.3322496033087944E-2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7">
        <f t="shared" si="0"/>
        <v>0</v>
      </c>
      <c r="H31" s="65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7">
        <f t="shared" si="0"/>
        <v>0</v>
      </c>
      <c r="H32" s="65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7">
        <f t="shared" si="0"/>
        <v>0</v>
      </c>
      <c r="H33" s="65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7">
        <f t="shared" si="0"/>
        <v>0</v>
      </c>
      <c r="H34" s="65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9229.3429199999991</v>
      </c>
      <c r="F35" s="16">
        <f t="shared" ref="F35" si="3">SUM(F36)</f>
        <v>5173.8233600000003</v>
      </c>
      <c r="G35" s="64">
        <f t="shared" ref="G35" si="4">SUM(G36)</f>
        <v>4055.5195599999988</v>
      </c>
      <c r="H35" s="65">
        <f t="shared" si="1"/>
        <v>0.78385350210332627</v>
      </c>
    </row>
    <row r="36" spans="2:11" ht="17" customHeight="1" x14ac:dyDescent="0.35">
      <c r="D36" s="3" t="s">
        <v>30</v>
      </c>
      <c r="E36" s="19">
        <v>9229.3429199999991</v>
      </c>
      <c r="F36" s="19">
        <v>5173.8233600000003</v>
      </c>
      <c r="G36" s="66">
        <f>+E36-F36</f>
        <v>4055.5195599999988</v>
      </c>
      <c r="H36" s="65">
        <f t="shared" si="1"/>
        <v>0.78385350210332627</v>
      </c>
    </row>
    <row r="37" spans="2:11" ht="19.5" hidden="1" customHeight="1" x14ac:dyDescent="0.35">
      <c r="D37" s="56" t="s">
        <v>31</v>
      </c>
      <c r="E37" s="17"/>
      <c r="F37" s="18"/>
      <c r="G37" s="67">
        <f t="shared" si="0"/>
        <v>0</v>
      </c>
      <c r="H37" s="65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7">
        <f t="shared" si="0"/>
        <v>0</v>
      </c>
      <c r="H38" s="65" t="e">
        <f t="shared" si="1"/>
        <v>#DIV/0!</v>
      </c>
    </row>
    <row r="39" spans="2:11" x14ac:dyDescent="0.35">
      <c r="C39" s="55" t="s">
        <v>33</v>
      </c>
      <c r="E39" s="16">
        <f>SUM(E40:E41)</f>
        <v>33059.519070000002</v>
      </c>
      <c r="F39" s="16">
        <f>SUM(F40:F41)</f>
        <v>200588.53532999998</v>
      </c>
      <c r="G39" s="64">
        <f>+E39-F39</f>
        <v>-167529.01625999997</v>
      </c>
      <c r="H39" s="65">
        <f t="shared" si="1"/>
        <v>-0.83518739485478644</v>
      </c>
    </row>
    <row r="40" spans="2:11" ht="15.75" customHeight="1" x14ac:dyDescent="0.35">
      <c r="D40" s="3" t="s">
        <v>34</v>
      </c>
      <c r="E40" s="19">
        <v>3675.5738900000001</v>
      </c>
      <c r="F40" s="19">
        <v>3916.9050099999999</v>
      </c>
      <c r="G40" s="66">
        <f>+E40-F40</f>
        <v>-241.33111999999983</v>
      </c>
      <c r="H40" s="65">
        <f t="shared" si="1"/>
        <v>-6.1612706814148613E-2</v>
      </c>
    </row>
    <row r="41" spans="2:11" ht="16.5" customHeight="1" x14ac:dyDescent="0.35">
      <c r="D41" s="56" t="s">
        <v>35</v>
      </c>
      <c r="E41" s="17">
        <v>29383.945179999999</v>
      </c>
      <c r="F41" s="19">
        <v>196671.63032</v>
      </c>
      <c r="G41" s="66">
        <f t="shared" si="0"/>
        <v>-167287.68513999999</v>
      </c>
      <c r="H41" s="65">
        <f t="shared" si="1"/>
        <v>-0.85059388010263581</v>
      </c>
    </row>
    <row r="42" spans="2:11" ht="3" customHeight="1" x14ac:dyDescent="0.35">
      <c r="E42" s="17">
        <v>253493.93504999997</v>
      </c>
      <c r="F42" s="27">
        <v>283421.69608999998</v>
      </c>
      <c r="G42" s="66">
        <f>+E42-F42</f>
        <v>-29927.761040000012</v>
      </c>
      <c r="H42" s="65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2992875.6018100004</v>
      </c>
      <c r="F43" s="30">
        <f>+F10+F16+F22+F35+F39</f>
        <v>2199541.34723</v>
      </c>
      <c r="G43" s="71">
        <f t="shared" ref="G43" si="6">+G10+G22+G35+G39</f>
        <v>-1611665.7454200001</v>
      </c>
      <c r="H43" s="68">
        <f t="shared" ref="H43" si="7">+G43/F43</f>
        <v>-0.73272809690513752</v>
      </c>
      <c r="I43" s="58"/>
      <c r="J43" s="31"/>
      <c r="K43" s="31"/>
    </row>
    <row r="44" spans="2:11" ht="16.5" customHeight="1" x14ac:dyDescent="0.35">
      <c r="B44" s="55"/>
      <c r="C44" s="9" t="s">
        <v>37</v>
      </c>
      <c r="E44" s="17"/>
      <c r="F44" s="27"/>
      <c r="G44" s="66"/>
      <c r="H44" s="63"/>
    </row>
    <row r="45" spans="2:11" ht="12.75" hidden="1" customHeight="1" x14ac:dyDescent="0.35">
      <c r="C45" s="55" t="s">
        <v>10</v>
      </c>
      <c r="E45" s="17"/>
      <c r="F45" s="32"/>
      <c r="G45" s="66">
        <f t="shared" si="0"/>
        <v>0</v>
      </c>
      <c r="H45" s="61"/>
    </row>
    <row r="46" spans="2:11" ht="12.75" hidden="1" customHeight="1" x14ac:dyDescent="0.35">
      <c r="D46" s="56" t="s">
        <v>11</v>
      </c>
      <c r="E46" s="17"/>
      <c r="F46" s="27"/>
      <c r="G46" s="66">
        <f t="shared" si="0"/>
        <v>0</v>
      </c>
      <c r="H46" s="63"/>
    </row>
    <row r="47" spans="2:11" ht="12.75" hidden="1" customHeight="1" x14ac:dyDescent="0.35">
      <c r="D47" s="56" t="s">
        <v>12</v>
      </c>
      <c r="E47" s="17"/>
      <c r="F47" s="27"/>
      <c r="G47" s="66">
        <f t="shared" si="0"/>
        <v>0</v>
      </c>
      <c r="H47" s="63"/>
    </row>
    <row r="48" spans="2:11" ht="12.75" hidden="1" customHeight="1" x14ac:dyDescent="0.35">
      <c r="D48" s="56" t="s">
        <v>13</v>
      </c>
      <c r="E48" s="17"/>
      <c r="F48" s="27"/>
      <c r="G48" s="66">
        <f t="shared" si="0"/>
        <v>0</v>
      </c>
      <c r="H48" s="63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6">
        <f t="shared" si="0"/>
        <v>0</v>
      </c>
      <c r="H49" s="63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6">
        <f t="shared" si="0"/>
        <v>0</v>
      </c>
      <c r="H50" s="61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6">
        <f t="shared" si="0"/>
        <v>0</v>
      </c>
      <c r="H51" s="63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6">
        <f t="shared" si="0"/>
        <v>0</v>
      </c>
      <c r="H52" s="63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6">
        <f t="shared" si="0"/>
        <v>0</v>
      </c>
      <c r="H53" s="63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6">
        <f t="shared" si="0"/>
        <v>0</v>
      </c>
      <c r="H54" s="63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6">
        <f t="shared" si="0"/>
        <v>0</v>
      </c>
      <c r="H55" s="63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6">
        <f t="shared" si="0"/>
        <v>0</v>
      </c>
      <c r="H56" s="63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811637.25904000003</v>
      </c>
      <c r="F57" s="16">
        <f>SUM(F58:F65)</f>
        <v>615171.73342999991</v>
      </c>
      <c r="G57" s="64">
        <f>+E57-F57</f>
        <v>196465.52561000013</v>
      </c>
      <c r="H57" s="69">
        <f>+G57/F57</f>
        <v>0.3193669587426774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563558.95249000005</v>
      </c>
      <c r="F58" s="19">
        <v>602201.68192999996</v>
      </c>
      <c r="G58" s="66">
        <f>+E58-F58</f>
        <v>-38642.729439999908</v>
      </c>
      <c r="H58" s="69">
        <f t="shared" ref="H58:H64" si="9">+G58/F58</f>
        <v>-6.4169082550805209E-2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6">
        <f t="shared" ref="G59:G65" si="10">+E59-F59</f>
        <v>0</v>
      </c>
      <c r="H59" s="69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6">
        <f t="shared" si="10"/>
        <v>0</v>
      </c>
      <c r="H60" s="69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6">
        <f t="shared" si="10"/>
        <v>0</v>
      </c>
      <c r="H61" s="69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6">
        <f t="shared" si="10"/>
        <v>0</v>
      </c>
      <c r="H62" s="69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6">
        <f t="shared" si="10"/>
        <v>0</v>
      </c>
      <c r="H63" s="69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6">
        <f t="shared" si="10"/>
        <v>0</v>
      </c>
      <c r="H64" s="69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248078.30655000001</v>
      </c>
      <c r="F65" s="19">
        <v>12970.0515</v>
      </c>
      <c r="G65" s="66">
        <f t="shared" si="10"/>
        <v>235108.25505000001</v>
      </c>
      <c r="H65" s="65">
        <f t="shared" ref="H65" si="11">+G65/F65</f>
        <v>18.127010139474002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6">
        <f t="shared" si="0"/>
        <v>0</v>
      </c>
      <c r="H66" s="63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6">
        <f t="shared" si="0"/>
        <v>0</v>
      </c>
      <c r="H67" s="61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6">
        <f t="shared" si="0"/>
        <v>0</v>
      </c>
      <c r="H68" s="63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6" t="e">
        <f t="shared" si="0"/>
        <v>#VALUE!</v>
      </c>
      <c r="H69" s="63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6" t="e">
        <f t="shared" si="0"/>
        <v>#VALUE!</v>
      </c>
      <c r="H70" s="63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6" t="e">
        <f t="shared" si="0"/>
        <v>#VALUE!</v>
      </c>
      <c r="H71" s="63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6" t="e">
        <f t="shared" si="0"/>
        <v>#VALUE!</v>
      </c>
      <c r="H72" s="63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6" t="e">
        <f t="shared" si="0"/>
        <v>#VALUE!</v>
      </c>
      <c r="H73" s="63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6">
        <f t="shared" si="0"/>
        <v>0</v>
      </c>
      <c r="H74" s="61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4">
        <f t="shared" ref="G75:G123" si="12">+E75-F75</f>
        <v>0</v>
      </c>
      <c r="H75" s="61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6">
        <f t="shared" si="12"/>
        <v>0</v>
      </c>
      <c r="H76" s="69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70">
        <f t="shared" si="12"/>
        <v>0</v>
      </c>
      <c r="H77" s="63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70">
        <f t="shared" si="12"/>
        <v>0</v>
      </c>
      <c r="H78" s="63" t="e">
        <f t="shared" si="13"/>
        <v>#DIV/0!</v>
      </c>
    </row>
    <row r="79" spans="2:11" ht="3" customHeight="1" x14ac:dyDescent="0.35">
      <c r="E79" s="17"/>
      <c r="F79" s="27"/>
      <c r="G79" s="70">
        <f>+E79-F79</f>
        <v>0</v>
      </c>
      <c r="H79" s="63"/>
    </row>
    <row r="80" spans="2:11" s="21" customFormat="1" x14ac:dyDescent="0.35">
      <c r="B80" s="28"/>
      <c r="C80" s="29" t="s">
        <v>55</v>
      </c>
      <c r="D80" s="28"/>
      <c r="E80" s="30">
        <f>+E75+E57</f>
        <v>811637.25904000003</v>
      </c>
      <c r="F80" s="30">
        <f>+F75+F57</f>
        <v>615171.73342999991</v>
      </c>
      <c r="G80" s="71">
        <f>+E80-F80</f>
        <v>196465.52561000013</v>
      </c>
      <c r="H80" s="68">
        <f>+G80/F80</f>
        <v>0.3193669587426774</v>
      </c>
      <c r="I80" s="6"/>
      <c r="J80" s="31"/>
      <c r="K80" s="31"/>
    </row>
    <row r="81" spans="1:11" ht="7.5" customHeight="1" x14ac:dyDescent="0.35">
      <c r="E81" s="17"/>
      <c r="F81" s="27"/>
      <c r="G81" s="70"/>
      <c r="H81" s="63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3804512.8608500003</v>
      </c>
      <c r="F82" s="30">
        <f>+F80+F43</f>
        <v>2814713.08066</v>
      </c>
      <c r="G82" s="71">
        <f>+E82-F82</f>
        <v>989799.78019000031</v>
      </c>
      <c r="H82" s="68">
        <f>+G82/F82</f>
        <v>0.35165210514384293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70"/>
      <c r="H83" s="72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45199</v>
      </c>
      <c r="F84" s="8">
        <f>+F6</f>
        <v>44834</v>
      </c>
      <c r="G84" s="60" t="s">
        <v>101</v>
      </c>
      <c r="H84" s="60" t="s">
        <v>102</v>
      </c>
    </row>
    <row r="85" spans="1:11" s="33" customFormat="1" ht="15.4" customHeight="1" x14ac:dyDescent="0.35">
      <c r="A85" s="37"/>
      <c r="B85" s="83" t="s">
        <v>57</v>
      </c>
      <c r="C85" s="83"/>
      <c r="D85" s="83"/>
      <c r="E85" s="38"/>
      <c r="F85" s="39"/>
      <c r="G85" s="73"/>
      <c r="H85" s="74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70"/>
      <c r="H86" s="63"/>
    </row>
    <row r="87" spans="1:11" x14ac:dyDescent="0.35">
      <c r="C87" s="55" t="s">
        <v>59</v>
      </c>
      <c r="E87" s="16">
        <f>SUM(E88:E95)</f>
        <v>415057.99976999999</v>
      </c>
      <c r="F87" s="40">
        <f>SUM(F88:F95)</f>
        <v>429204.07139</v>
      </c>
      <c r="G87" s="64">
        <f>+E87-F87</f>
        <v>-14146.071620000002</v>
      </c>
      <c r="H87" s="75">
        <f>+G87/F87</f>
        <v>-3.2958847697290489E-2</v>
      </c>
    </row>
    <row r="88" spans="1:11" x14ac:dyDescent="0.35">
      <c r="D88" s="56" t="s">
        <v>60</v>
      </c>
      <c r="E88" s="19">
        <v>94000.137760000012</v>
      </c>
      <c r="F88" s="19">
        <v>107504.43465000001</v>
      </c>
      <c r="G88" s="66">
        <f>+E88-F88</f>
        <v>-13504.296889999998</v>
      </c>
      <c r="H88" s="75">
        <f t="shared" ref="H88:H107" si="14">+G88/F88</f>
        <v>-0.12561618442965317</v>
      </c>
    </row>
    <row r="89" spans="1:11" x14ac:dyDescent="0.35">
      <c r="D89" s="56" t="s">
        <v>61</v>
      </c>
      <c r="E89" s="19">
        <v>321057.86200999998</v>
      </c>
      <c r="F89" s="19">
        <v>321699.63673999999</v>
      </c>
      <c r="G89" s="66">
        <f t="shared" ref="G89:G102" si="15">+E89-F89</f>
        <v>-641.77473000000464</v>
      </c>
      <c r="H89" s="75">
        <f t="shared" si="14"/>
        <v>-1.9949501233620967E-3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6">
        <f t="shared" si="15"/>
        <v>0</v>
      </c>
      <c r="H90" s="75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6">
        <f t="shared" si="15"/>
        <v>0</v>
      </c>
      <c r="H91" s="75">
        <v>1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6">
        <f t="shared" si="15"/>
        <v>0</v>
      </c>
      <c r="H92" s="75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6">
        <f t="shared" si="15"/>
        <v>0</v>
      </c>
      <c r="H93" s="75" t="e">
        <f t="shared" si="14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6">
        <f t="shared" si="15"/>
        <v>0</v>
      </c>
      <c r="H94" s="75" t="e">
        <f t="shared" si="14"/>
        <v>#DIV/0!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6">
        <f t="shared" si="15"/>
        <v>0</v>
      </c>
      <c r="H95" s="75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6" t="e">
        <f t="shared" si="15"/>
        <v>#REF!</v>
      </c>
      <c r="H96" s="75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6">
        <f t="shared" si="15"/>
        <v>0</v>
      </c>
      <c r="H97" s="75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6">
        <f t="shared" si="15"/>
        <v>0</v>
      </c>
      <c r="H98" s="75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6">
        <f t="shared" si="15"/>
        <v>0</v>
      </c>
      <c r="H99" s="75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6">
        <f t="shared" si="15"/>
        <v>0</v>
      </c>
      <c r="H100" s="75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6">
        <f t="shared" si="15"/>
        <v>0</v>
      </c>
      <c r="H101" s="75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16837.919849999998</v>
      </c>
      <c r="F102" s="16">
        <f>+F104+F103+PC_FondTercGar_OtrosFondTer_Ant</f>
        <v>25612.934409999998</v>
      </c>
      <c r="G102" s="64">
        <f t="shared" si="15"/>
        <v>-8775.0145599999996</v>
      </c>
      <c r="H102" s="75">
        <f t="shared" si="14"/>
        <v>-0.3426009070079058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10049.901109999999</v>
      </c>
      <c r="F103" s="19">
        <v>22035.885549999999</v>
      </c>
      <c r="G103" s="66">
        <f>+E103-F103</f>
        <v>-11985.98444</v>
      </c>
      <c r="H103" s="75">
        <f t="shared" si="14"/>
        <v>-0.54393023655906581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6788.0187400000004</v>
      </c>
      <c r="F104" s="19">
        <v>3577.0488599999999</v>
      </c>
      <c r="G104" s="66">
        <f t="shared" si="12"/>
        <v>3210.9698800000006</v>
      </c>
      <c r="H104" s="75">
        <f t="shared" si="14"/>
        <v>0.89765893776469152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6">
        <f>+E105-F105</f>
        <v>0</v>
      </c>
      <c r="H105" s="75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172385.09709</v>
      </c>
      <c r="F106" s="16">
        <f>SUM(F107)</f>
        <v>168555.93730000002</v>
      </c>
      <c r="G106" s="64">
        <f t="shared" si="12"/>
        <v>3829.1597899999761</v>
      </c>
      <c r="H106" s="75">
        <f t="shared" si="14"/>
        <v>2.2717442359711973E-2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172385.09709</v>
      </c>
      <c r="F107" s="19">
        <v>168555.93730000002</v>
      </c>
      <c r="G107" s="66">
        <f>+E107-F107</f>
        <v>3829.1597899999761</v>
      </c>
      <c r="H107" s="75">
        <f t="shared" si="14"/>
        <v>2.2717442359711973E-2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4">
        <f t="shared" ref="G108:G113" si="16">+E108-F108</f>
        <v>0</v>
      </c>
      <c r="H108" s="75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4">
        <f t="shared" si="16"/>
        <v>0</v>
      </c>
      <c r="H109" s="69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4">
        <f t="shared" si="16"/>
        <v>0</v>
      </c>
      <c r="H110" s="69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4">
        <f t="shared" si="16"/>
        <v>0</v>
      </c>
      <c r="H111" s="63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4">
        <f t="shared" si="16"/>
        <v>0</v>
      </c>
      <c r="H112" s="63" t="e">
        <f t="shared" si="18"/>
        <v>#DIV/0!</v>
      </c>
    </row>
    <row r="113" spans="2:11" ht="4.5" hidden="1" customHeight="1" x14ac:dyDescent="0.35">
      <c r="E113" s="17"/>
      <c r="G113" s="64">
        <f t="shared" si="16"/>
        <v>0</v>
      </c>
      <c r="H113" s="63" t="e">
        <f t="shared" si="18"/>
        <v>#DIV/0!</v>
      </c>
    </row>
    <row r="114" spans="2:11" x14ac:dyDescent="0.35">
      <c r="B114" s="28"/>
      <c r="C114" s="29" t="s">
        <v>83</v>
      </c>
      <c r="D114" s="28"/>
      <c r="E114" s="30">
        <f>+E106+E102+E87</f>
        <v>604281.01671</v>
      </c>
      <c r="F114" s="30">
        <f>+F106+F102+F87</f>
        <v>623372.94310000003</v>
      </c>
      <c r="G114" s="71">
        <f>+E114-F114</f>
        <v>-19091.926390000037</v>
      </c>
      <c r="H114" s="68">
        <f>+G114/F114</f>
        <v>-3.0626812731166863E-2</v>
      </c>
    </row>
    <row r="115" spans="2:11" x14ac:dyDescent="0.35">
      <c r="C115" s="9" t="s">
        <v>84</v>
      </c>
      <c r="E115" s="17"/>
    </row>
    <row r="116" spans="2:11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70"/>
      <c r="H116" s="63"/>
    </row>
    <row r="117" spans="2:11" ht="15.75" hidden="1" customHeight="1" x14ac:dyDescent="0.35">
      <c r="D117" s="56" t="s">
        <v>63</v>
      </c>
      <c r="E117" s="17">
        <v>0</v>
      </c>
      <c r="F117" s="44">
        <v>0</v>
      </c>
      <c r="G117" s="64">
        <f>+E117-F117</f>
        <v>0</v>
      </c>
      <c r="H117" s="76" t="e">
        <f>+G117/F117</f>
        <v>#DIV/0!</v>
      </c>
    </row>
    <row r="118" spans="2:11" ht="15.75" hidden="1" customHeight="1" x14ac:dyDescent="0.35">
      <c r="C118" s="55" t="s">
        <v>68</v>
      </c>
      <c r="E118" s="17">
        <v>0</v>
      </c>
      <c r="F118" s="42">
        <v>0</v>
      </c>
      <c r="G118" s="66">
        <f t="shared" si="12"/>
        <v>0</v>
      </c>
      <c r="H118" s="69" t="e">
        <f t="shared" si="18"/>
        <v>#DIV/0!</v>
      </c>
    </row>
    <row r="119" spans="2:11" x14ac:dyDescent="0.35">
      <c r="C119" s="55" t="s">
        <v>77</v>
      </c>
      <c r="E119" s="16">
        <f>SUM(E120:E123)</f>
        <v>197934.93512000001</v>
      </c>
      <c r="F119" s="16">
        <f>SUM(F120:F121)</f>
        <v>342458.67989999999</v>
      </c>
      <c r="G119" s="64">
        <f t="shared" si="12"/>
        <v>-144523.74477999998</v>
      </c>
      <c r="H119" s="75">
        <f>+G119/F119</f>
        <v>-0.42201805141047027</v>
      </c>
    </row>
    <row r="120" spans="2:11" x14ac:dyDescent="0.35">
      <c r="C120" s="55"/>
      <c r="D120" s="56" t="s">
        <v>85</v>
      </c>
      <c r="E120" s="19">
        <v>70</v>
      </c>
      <c r="F120" s="19">
        <v>57225.634579999998</v>
      </c>
      <c r="G120" s="66">
        <f>+E120-F120</f>
        <v>-57155.634579999998</v>
      </c>
      <c r="H120" s="75">
        <f t="shared" ref="H120:H121" si="19">+G120/F120</f>
        <v>-0.9987767719744175</v>
      </c>
    </row>
    <row r="121" spans="2:11" x14ac:dyDescent="0.35">
      <c r="C121" s="55"/>
      <c r="D121" s="56" t="s">
        <v>78</v>
      </c>
      <c r="E121" s="19">
        <v>197864.93512000001</v>
      </c>
      <c r="F121" s="19">
        <v>285233.04531999998</v>
      </c>
      <c r="G121" s="66">
        <f>+E121-F121</f>
        <v>-87368.110199999966</v>
      </c>
      <c r="H121" s="75">
        <f t="shared" si="19"/>
        <v>-0.30630430671867837</v>
      </c>
    </row>
    <row r="122" spans="2:11" ht="15.75" hidden="1" customHeight="1" x14ac:dyDescent="0.35">
      <c r="C122" s="55" t="s">
        <v>80</v>
      </c>
      <c r="E122" s="17">
        <v>0</v>
      </c>
      <c r="F122" s="19">
        <v>0</v>
      </c>
      <c r="G122" s="66">
        <f t="shared" si="12"/>
        <v>0</v>
      </c>
      <c r="H122" s="75" t="e">
        <f t="shared" ref="H122" si="20">+G122/F122</f>
        <v>#DIV/0!</v>
      </c>
    </row>
    <row r="123" spans="2:11" ht="15.75" hidden="1" customHeight="1" x14ac:dyDescent="0.35">
      <c r="E123" s="17"/>
      <c r="G123" s="70">
        <f t="shared" si="12"/>
        <v>0</v>
      </c>
      <c r="H123" s="61"/>
    </row>
    <row r="124" spans="2:11" x14ac:dyDescent="0.35">
      <c r="B124" s="28"/>
      <c r="C124" s="29" t="s">
        <v>86</v>
      </c>
      <c r="D124" s="28"/>
      <c r="E124" s="30">
        <f>+E119</f>
        <v>197934.93512000001</v>
      </c>
      <c r="F124" s="30">
        <f>+F119+F116</f>
        <v>342458.67989999999</v>
      </c>
      <c r="G124" s="71">
        <f>+E124-F124</f>
        <v>-144523.74477999998</v>
      </c>
      <c r="H124" s="68">
        <f>+G124/F124</f>
        <v>-0.42201805141047027</v>
      </c>
    </row>
    <row r="125" spans="2:11" s="3" customFormat="1" ht="5.25" customHeight="1" x14ac:dyDescent="0.35">
      <c r="E125" s="45"/>
      <c r="F125" s="46"/>
      <c r="I125" s="5"/>
      <c r="J125" s="5"/>
      <c r="K125" s="5"/>
    </row>
    <row r="126" spans="2:11" x14ac:dyDescent="0.35">
      <c r="B126" s="28"/>
      <c r="C126" s="7" t="s">
        <v>87</v>
      </c>
      <c r="D126" s="28"/>
      <c r="E126" s="30">
        <f>+E124+E114</f>
        <v>802215.95183000003</v>
      </c>
      <c r="F126" s="30">
        <f>+F124+F114</f>
        <v>965831.62300000002</v>
      </c>
      <c r="G126" s="71">
        <f>+E126-F126</f>
        <v>-163615.67116999999</v>
      </c>
      <c r="H126" s="68">
        <f>+G126/F126</f>
        <v>-0.16940392846300498</v>
      </c>
    </row>
    <row r="127" spans="2:11" ht="5.25" customHeight="1" x14ac:dyDescent="0.35"/>
    <row r="128" spans="2:11" ht="15" customHeight="1" x14ac:dyDescent="0.35">
      <c r="B128" s="83" t="s">
        <v>88</v>
      </c>
      <c r="C128" s="83"/>
      <c r="D128" s="83"/>
      <c r="F128" s="47"/>
      <c r="G128" s="70"/>
      <c r="H128" s="63"/>
    </row>
    <row r="129" spans="1:11" ht="3" customHeight="1" x14ac:dyDescent="0.35">
      <c r="B129" s="83"/>
      <c r="C129" s="83"/>
      <c r="D129" s="83"/>
      <c r="F129" s="47"/>
      <c r="G129" s="70"/>
      <c r="H129" s="63"/>
    </row>
    <row r="130" spans="1:11" x14ac:dyDescent="0.35">
      <c r="B130" s="21"/>
      <c r="C130" s="55" t="s">
        <v>89</v>
      </c>
      <c r="D130" s="21"/>
      <c r="E130" s="16">
        <f>SUM(E131:E136)</f>
        <v>2207973.6185999997</v>
      </c>
      <c r="F130" s="16">
        <f>SUM(F131:F136)</f>
        <v>1265145.6034200001</v>
      </c>
      <c r="G130" s="66">
        <f t="shared" ref="G130" si="21">+E130-F130</f>
        <v>942828.01517999964</v>
      </c>
      <c r="H130" s="69">
        <f t="shared" ref="H130:H136" si="22">+G130/F130</f>
        <v>0.74523281164737354</v>
      </c>
    </row>
    <row r="131" spans="1:11" ht="15.75" hidden="1" customHeight="1" x14ac:dyDescent="0.35">
      <c r="B131" s="21"/>
      <c r="C131" s="55"/>
      <c r="D131" s="21" t="s">
        <v>90</v>
      </c>
      <c r="E131" s="19">
        <v>0</v>
      </c>
      <c r="F131" s="19">
        <v>0</v>
      </c>
      <c r="G131" s="64">
        <f>+E131-F131</f>
        <v>0</v>
      </c>
      <c r="H131" s="69" t="e">
        <f t="shared" si="22"/>
        <v>#DIV/0!</v>
      </c>
    </row>
    <row r="132" spans="1:11" x14ac:dyDescent="0.3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6">
        <f>+E132-F132</f>
        <v>0</v>
      </c>
      <c r="H132" s="69">
        <f t="shared" si="22"/>
        <v>0</v>
      </c>
    </row>
    <row r="133" spans="1:11" ht="15.75" hidden="1" customHeight="1" x14ac:dyDescent="0.35">
      <c r="B133" s="21"/>
      <c r="C133" s="55"/>
      <c r="D133" s="21" t="s">
        <v>91</v>
      </c>
      <c r="E133" s="56">
        <v>0</v>
      </c>
      <c r="F133" s="19">
        <v>0</v>
      </c>
      <c r="G133" s="66">
        <f t="shared" ref="G133:G136" si="23">+E133-F133</f>
        <v>0</v>
      </c>
      <c r="H133" s="69" t="e">
        <f t="shared" si="22"/>
        <v>#DIV/0!</v>
      </c>
    </row>
    <row r="134" spans="1:11" x14ac:dyDescent="0.35">
      <c r="D134" s="56" t="s">
        <v>92</v>
      </c>
      <c r="E134" s="19">
        <v>99466.907630000002</v>
      </c>
      <c r="F134" s="19">
        <v>99466.907630000002</v>
      </c>
      <c r="G134" s="66">
        <f t="shared" si="23"/>
        <v>0</v>
      </c>
      <c r="H134" s="69">
        <f t="shared" si="22"/>
        <v>0</v>
      </c>
    </row>
    <row r="135" spans="1:11" ht="12.75" hidden="1" customHeight="1" x14ac:dyDescent="0.35">
      <c r="D135" s="56" t="s">
        <v>93</v>
      </c>
      <c r="E135" s="19">
        <v>0</v>
      </c>
      <c r="F135" s="19">
        <v>0</v>
      </c>
      <c r="G135" s="66">
        <f t="shared" si="23"/>
        <v>0</v>
      </c>
      <c r="H135" s="69" t="e">
        <f t="shared" si="22"/>
        <v>#DIV/0!</v>
      </c>
    </row>
    <row r="136" spans="1:11" ht="15.75" customHeight="1" x14ac:dyDescent="0.35">
      <c r="D136" s="3" t="s">
        <v>94</v>
      </c>
      <c r="E136" s="19">
        <v>1805881.2830699999</v>
      </c>
      <c r="F136" s="19">
        <v>863053.26789000002</v>
      </c>
      <c r="G136" s="66">
        <f t="shared" si="23"/>
        <v>942828.01517999987</v>
      </c>
      <c r="H136" s="69">
        <f t="shared" si="22"/>
        <v>1.0924331675205099</v>
      </c>
    </row>
    <row r="137" spans="1:11" ht="15.75" hidden="1" customHeight="1" x14ac:dyDescent="0.35">
      <c r="C137" s="55" t="s">
        <v>95</v>
      </c>
      <c r="E137" s="14"/>
      <c r="F137" s="15"/>
      <c r="G137" s="66">
        <f>+E137-F137</f>
        <v>0</v>
      </c>
      <c r="H137" s="77" t="e">
        <f>+G137/F137</f>
        <v>#DIV/0!</v>
      </c>
    </row>
    <row r="138" spans="1:11" s="3" customFormat="1" ht="6" customHeight="1" x14ac:dyDescent="0.35">
      <c r="C138" s="22"/>
      <c r="E138" s="48"/>
      <c r="F138" s="48"/>
      <c r="G138" s="66"/>
      <c r="H138" s="77"/>
      <c r="I138" s="5"/>
      <c r="J138" s="5"/>
      <c r="K138" s="5"/>
    </row>
    <row r="139" spans="1:11" x14ac:dyDescent="0.35">
      <c r="B139" s="28"/>
      <c r="C139" s="29" t="s">
        <v>96</v>
      </c>
      <c r="D139" s="28"/>
      <c r="E139" s="30">
        <v>794323.29041999998</v>
      </c>
      <c r="F139" s="30">
        <v>583735.85424000002</v>
      </c>
      <c r="G139" s="71">
        <f>+E139-F139</f>
        <v>210587.43617999996</v>
      </c>
      <c r="H139" s="68">
        <f>+G139/F139</f>
        <v>0.36075809743462839</v>
      </c>
    </row>
    <row r="140" spans="1:11" ht="6.75" customHeight="1" x14ac:dyDescent="0.35"/>
    <row r="141" spans="1:11" ht="18" customHeight="1" x14ac:dyDescent="0.35">
      <c r="B141" s="49"/>
      <c r="C141" s="50" t="s">
        <v>97</v>
      </c>
      <c r="D141" s="49"/>
      <c r="E141" s="30">
        <f>SUM(E132:E139)</f>
        <v>3002296.9090199997</v>
      </c>
      <c r="F141" s="30">
        <f>SUM(F131:F139)</f>
        <v>1848881.4576600001</v>
      </c>
      <c r="G141" s="71">
        <f>+E141-F141</f>
        <v>1153415.4513599996</v>
      </c>
      <c r="H141" s="68">
        <f>+G141/F141</f>
        <v>0.62384499913790947</v>
      </c>
    </row>
    <row r="142" spans="1:11" s="3" customFormat="1" ht="9.75" customHeight="1" x14ac:dyDescent="0.35">
      <c r="C142" s="23"/>
      <c r="E142" s="51"/>
      <c r="F142" s="52"/>
      <c r="I142" s="5"/>
      <c r="J142" s="5"/>
      <c r="K142" s="5"/>
    </row>
    <row r="143" spans="1:11" x14ac:dyDescent="0.35">
      <c r="B143" s="49"/>
      <c r="C143" s="50" t="s">
        <v>98</v>
      </c>
      <c r="D143" s="49"/>
      <c r="E143" s="30">
        <f>+E126+E141</f>
        <v>3804512.8608499998</v>
      </c>
      <c r="F143" s="30">
        <f>+F126+F141</f>
        <v>2814713.08066</v>
      </c>
      <c r="G143" s="78">
        <f>+E143-F143</f>
        <v>989799.78018999984</v>
      </c>
      <c r="H143" s="79">
        <f>+G143/F143</f>
        <v>0.35165210514384276</v>
      </c>
    </row>
    <row r="144" spans="1:11" s="5" customFormat="1" ht="15.75" customHeight="1" x14ac:dyDescent="0.35">
      <c r="A144" s="3"/>
      <c r="B144" s="86" t="s">
        <v>99</v>
      </c>
      <c r="C144" s="86"/>
      <c r="D144" s="86"/>
      <c r="E144" s="86"/>
      <c r="F144" s="86"/>
      <c r="J144" s="26"/>
      <c r="K144" s="26"/>
    </row>
    <row r="145" spans="1:11" s="5" customFormat="1" x14ac:dyDescent="0.3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x14ac:dyDescent="0.3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x14ac:dyDescent="0.3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x14ac:dyDescent="0.3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x14ac:dyDescent="0.3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35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x14ac:dyDescent="0.35">
      <c r="A159" s="56"/>
      <c r="B159" s="84"/>
      <c r="C159" s="84"/>
      <c r="D159" s="84"/>
      <c r="E159" s="84"/>
      <c r="F159" s="84"/>
      <c r="J159" s="26"/>
      <c r="K159" s="26"/>
    </row>
    <row r="160" spans="1:11" s="5" customFormat="1" x14ac:dyDescent="0.35">
      <c r="B160" s="85"/>
      <c r="C160" s="85"/>
      <c r="D160" s="85"/>
      <c r="E160" s="85"/>
      <c r="F160" s="85"/>
      <c r="J160" s="26"/>
      <c r="K160" s="26"/>
    </row>
    <row r="161" spans="2:11" s="5" customFormat="1" x14ac:dyDescent="0.35">
      <c r="B161" s="85"/>
      <c r="C161" s="85"/>
      <c r="D161" s="85"/>
      <c r="E161" s="85"/>
      <c r="F161" s="85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B85:D85"/>
    <mergeCell ref="B159:F159"/>
    <mergeCell ref="B160:F160"/>
    <mergeCell ref="B161:F161"/>
    <mergeCell ref="B7:D8"/>
    <mergeCell ref="B128:D129"/>
    <mergeCell ref="B144:F144"/>
    <mergeCell ref="G7:G8"/>
    <mergeCell ref="H7:H8"/>
    <mergeCell ref="B2:H2"/>
    <mergeCell ref="B3:H3"/>
    <mergeCell ref="B4:H4"/>
    <mergeCell ref="B5:H5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2023-09-11T17:58:41Z</cp:lastPrinted>
  <dcterms:created xsi:type="dcterms:W3CDTF">2022-02-21T21:24:29Z</dcterms:created>
  <dcterms:modified xsi:type="dcterms:W3CDTF">2023-10-11T14:51:27Z</dcterms:modified>
</cp:coreProperties>
</file>