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4\CONTA\05 Mayo 2024\"/>
    </mc:Choice>
  </mc:AlternateContent>
  <xr:revisionPtr revIDLastSave="0" documentId="13_ncr:1_{6AEC206C-4B74-480C-9BEC-EC4BA0659BE3}" xr6:coauthVersionLast="47" xr6:coauthVersionMax="47" xr10:uidLastSave="{00000000-0000-0000-0000-000000000000}"/>
  <bookViews>
    <workbookView xWindow="-110" yWindow="-110" windowWidth="19420" windowHeight="10300" xr2:uid="{C5F59F09-CA4C-4BF1-A2A6-DE031DB4FB1F}"/>
  </bookViews>
  <sheets>
    <sheet name="ERF1" sheetId="3" r:id="rId1"/>
  </sheets>
  <externalReferences>
    <externalReference r:id="rId2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'ERF1'!$B$2:$E$70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'ERF1'!$D$52</definedName>
    <definedName name="G_CostVentBienyServ_Act">#REF!</definedName>
    <definedName name="G_CostVentBienyServ_Ant" localSheetId="0">'ERF1'!$E$52</definedName>
    <definedName name="G_CostVentBienyServ_Ant">#REF!</definedName>
    <definedName name="G_GastFunc_CargxProviyReservTecn_Act" localSheetId="0">'ERF1'!$D$49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'ERF1'!$D$47</definedName>
    <definedName name="G_GastFunc_ConsuBienDistintInven_Act">#REF!</definedName>
    <definedName name="G_GastFunc_ConsuBienDistintInven_Ant" localSheetId="0">'ERF1'!$E$47</definedName>
    <definedName name="G_GastFunc_ConsuBienDistintInven_Ant">#REF!</definedName>
    <definedName name="G_GastFunc_GastPersonal_Act" localSheetId="0">'ERF1'!$D$44</definedName>
    <definedName name="G_GastFunc_GastPersonal_Act">#REF!</definedName>
    <definedName name="G_GastFunc_GastPersonal_Ant" localSheetId="0">'ERF1'!$E$44</definedName>
    <definedName name="G_GastFunc_GastPersonal_Ant">#REF!</definedName>
    <definedName name="G_GastFunc_MatySuminConsu_Act" localSheetId="0">'ERF1'!$D$46</definedName>
    <definedName name="G_GastFunc_MatySuminConsu_Act">#REF!</definedName>
    <definedName name="G_GastFunc_MatySuminConsu_Ant" localSheetId="0">'ERF1'!$E$46</definedName>
    <definedName name="G_GastFunc_MatySuminConsu_Ant">#REF!</definedName>
    <definedName name="G_GastFunc_PerdxDeterBien_Act">'ERF1'!$D$48</definedName>
    <definedName name="G_GastFunc_PerdxDeterBien_Ant">'ERF1'!$E$48</definedName>
    <definedName name="G_GastFunc_Servicios_Act" localSheetId="0">'ERF1'!$D$45</definedName>
    <definedName name="G_GastFunc_Servicios_Act">#REF!</definedName>
    <definedName name="G_GastFunc_Servicios_Ant" localSheetId="0">'ERF1'!$E$45</definedName>
    <definedName name="G_GastFunc_Servicios_Ant">#REF!</definedName>
    <definedName name="G_OtrGastOper_OtrGastResultNeg_Act" localSheetId="0">'ERF1'!$D$58</definedName>
    <definedName name="G_OtrGastOper_OtrGastResultNeg_Act">#REF!</definedName>
    <definedName name="G_OtrGastOper_OtrGastResultNeg_Ant" localSheetId="0">'ERF1'!$E$58</definedName>
    <definedName name="G_OtrGastOper_OtrGastResultNeg_Ant">#REF!</definedName>
    <definedName name="G_Transf_TransfCapital_Act" localSheetId="0">'ERF1'!$D$55</definedName>
    <definedName name="G_Transf_TransfCapital_Act">#REF!</definedName>
    <definedName name="G_Transf_TransfCapital_Ant" localSheetId="0">'ERF1'!$E$55</definedName>
    <definedName name="G_Transf_TransfCapital_Ant">#REF!</definedName>
    <definedName name="G_Transf_TransfCorrientes_Act" localSheetId="0">'ERF1'!$D$54</definedName>
    <definedName name="G_Transf_TransfCorrientes_Act">#REF!</definedName>
    <definedName name="G_Transf_TransfCorrientes_Ant" localSheetId="0">'ERF1'!$E$54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'ERF1'!$D$18</definedName>
    <definedName name="I_ContribSociales_a_SegSoc_Act">#REF!</definedName>
    <definedName name="I_ContribSociales_a_SegSoc_Ant" localSheetId="0">'ERF1'!$E$18</definedName>
    <definedName name="I_ContribSociales_a_SegSoc_Ant">#REF!</definedName>
    <definedName name="I_ContribSociales_SocDiversas_Act" localSheetId="0">'ERF1'!$D$19</definedName>
    <definedName name="I_ContribSociales_SocDiversas_Act">#REF!</definedName>
    <definedName name="I_ContribSociales_SocDiversas_Ant" localSheetId="0">'ERF1'!$E$19</definedName>
    <definedName name="I_ContribSociales_SocDiversas_Ant">#REF!</definedName>
    <definedName name="I_Imp_ImpSobreBienServicios_Act" localSheetId="0">'ERF1'!$D$14</definedName>
    <definedName name="I_Imp_ImpSobreBienServicios_Act">#REF!</definedName>
    <definedName name="I_Imp_ImpSobreBienServicios_Ant" localSheetId="0">'ERF1'!$E$14</definedName>
    <definedName name="I_Imp_ImpSobreBienServicios_Ant">#REF!</definedName>
    <definedName name="I_Imp_ImpSobreComExtTransInter_Act" localSheetId="0">'ERF1'!$D$15</definedName>
    <definedName name="I_Imp_ImpSobreComExtTransInter_Act">#REF!</definedName>
    <definedName name="I_Imp_ImpSobreComExtTransInter_Ant" localSheetId="0">'ERF1'!$E$15</definedName>
    <definedName name="I_Imp_ImpSobreComExtTransInter_Ant">#REF!</definedName>
    <definedName name="I_Imp_ImpSobreIngUtilGananCap_Act" localSheetId="0">'ERF1'!$D$12</definedName>
    <definedName name="I_Imp_ImpSobreIngUtilGananCap_Act">#REF!</definedName>
    <definedName name="I_Imp_ImpSobreIngUtilGananCap_Ant" localSheetId="0">'ERF1'!$E$12</definedName>
    <definedName name="I_Imp_ImpSobreIngUtilGananCap_Ant">#REF!</definedName>
    <definedName name="I_Imp_ImpSobrePropiedad_Act" localSheetId="0">'ERF1'!$D$13</definedName>
    <definedName name="I_Imp_ImpSobrePropiedad_Act">#REF!</definedName>
    <definedName name="I_Imp_ImpSobrePropiedad_Ant" localSheetId="0">'ERF1'!$E$13</definedName>
    <definedName name="I_Imp_ImpSobrePropiedad_Ant">#REF!</definedName>
    <definedName name="I_Imp_OtrosImpuestos_Act" localSheetId="0">'ERF1'!$D$16</definedName>
    <definedName name="I_Imp_OtrosImpuestos_Act">#REF!</definedName>
    <definedName name="I_Imp_OtrosImpuestos_Ant" localSheetId="0">'ERF1'!$E$16</definedName>
    <definedName name="I_Imp_OtrosImpuestos_Ant">#REF!</definedName>
    <definedName name="I_IngProp_AlqyDerSobreBien_Act" localSheetId="0">'ERF1'!$D$31</definedName>
    <definedName name="I_IngProp_AlqyDerSobreBien_Act">#REF!</definedName>
    <definedName name="I_IngProp_AlqyDerSobreBien_Ant" localSheetId="0">'ERF1'!$E$31</definedName>
    <definedName name="I_IngProp_AlqyDerSobreBien_Ant">#REF!</definedName>
    <definedName name="I_IngProp_OtrosIngProp_Act" localSheetId="0">'ERF1'!$D$32</definedName>
    <definedName name="I_IngProp_OtrosIngProp_Act">#REF!</definedName>
    <definedName name="I_IngProp_OtrosIngProp_Ant" localSheetId="0">'ERF1'!$E$32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'ERF1'!$D$27</definedName>
    <definedName name="I_IngxVent_ComisxPrest_Act">#REF!</definedName>
    <definedName name="I_IngxVent_ComisxPrest_Ant" localSheetId="0">'ERF1'!$E$27</definedName>
    <definedName name="I_IngxVent_ComisxPrest_Ant">#REF!</definedName>
    <definedName name="I_IngxVent_DerAdmin_Act" localSheetId="0">'ERF1'!$D$26</definedName>
    <definedName name="I_IngxVent_DerAdmin_Act">#REF!</definedName>
    <definedName name="I_IngxVent_DerAdmin_Ant" localSheetId="0">'ERF1'!$E$26</definedName>
    <definedName name="I_IngxVent_DerAdmin_Ant">#REF!</definedName>
    <definedName name="I_IngxVent_VentBienServ_Act" localSheetId="0">'ERF1'!$D$25</definedName>
    <definedName name="I_IngxVent_VentBienServ_Act">#REF!</definedName>
    <definedName name="I_IngxVent_VentBienServ_Ant" localSheetId="0">'ERF1'!$E$25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'ERF1'!$D$23</definedName>
    <definedName name="I_MultSancRematyConfisc_RematConfisc_Act">#REF!</definedName>
    <definedName name="I_MultSancRematyConfisc_RematConfisc_Ant" localSheetId="0">'ERF1'!$E$23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'ERF1'!$E$39</definedName>
    <definedName name="I_OtrIngOper_OtrIngyResulPos_Ant">#REF!</definedName>
    <definedName name="I_OtrIngOper_RecuProviReservTecn_Act" localSheetId="0">'ERF1'!$D$38</definedName>
    <definedName name="I_OtrIngOper_RecuProviReservTecn_Act">#REF!</definedName>
    <definedName name="I_OtrIngOper_RecuProviReservTecn_Ant" localSheetId="0">'ERF1'!$E$38</definedName>
    <definedName name="I_OtrIngOper_RecuProviReservTecn_Ant">#REF!</definedName>
    <definedName name="I_OtrIngOper_ReverConsdeBien_Act" localSheetId="0">'ERF1'!$D$37</definedName>
    <definedName name="I_OtrIngOper_ReverConsdeBien_Act">#REF!</definedName>
    <definedName name="I_OtrIngOper_ReverConsdeBien_Ant" localSheetId="0">'ERF1'!$E$37</definedName>
    <definedName name="I_OtrIngOper_ReverConsdeBien_Ant">#REF!</definedName>
    <definedName name="I_Transf_TransfCapital_Act" localSheetId="0">'ERF1'!$D$35</definedName>
    <definedName name="I_Transf_TransfCapital_Act">#REF!</definedName>
    <definedName name="I_Transf_TransfCapital_Ant" localSheetId="0">'ERF1'!$E$35</definedName>
    <definedName name="I_Transf_TransfCapital_Ant">#REF!</definedName>
    <definedName name="I_Transf_TransfCorrientes_Act" localSheetId="0">'ERF1'!$D$34</definedName>
    <definedName name="I_Transf_TransfCorrientes_Act">#REF!</definedName>
    <definedName name="I_Transf_TransfCorrientes_Ant" localSheetId="0">'ERF1'!$E$34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'ERF1'!$D$9</definedName>
    <definedName name="Periodo_Actual">[1]BG1!$E$6</definedName>
    <definedName name="Periodo_Anterior" localSheetId="0">'ERF1'!$E$9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7" i="3" l="1"/>
  <c r="G44" i="3" l="1"/>
  <c r="G45" i="3"/>
  <c r="G46" i="3"/>
  <c r="G49" i="3"/>
  <c r="G50" i="3"/>
  <c r="G51" i="3"/>
  <c r="G52" i="3"/>
  <c r="G53" i="3"/>
  <c r="G54" i="3"/>
  <c r="G55" i="3"/>
  <c r="G56" i="3"/>
  <c r="G57" i="3"/>
  <c r="G58" i="3"/>
  <c r="F39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E43" i="3"/>
  <c r="F22" i="3"/>
  <c r="F58" i="3"/>
  <c r="G66" i="3"/>
  <c r="F57" i="3"/>
  <c r="F54" i="3"/>
  <c r="F49" i="3"/>
  <c r="F48" i="3"/>
  <c r="F47" i="3"/>
  <c r="F46" i="3"/>
  <c r="F45" i="3"/>
  <c r="F44" i="3"/>
  <c r="F37" i="3"/>
  <c r="F30" i="3"/>
  <c r="F29" i="3"/>
  <c r="F25" i="3"/>
  <c r="F66" i="3"/>
  <c r="F65" i="3"/>
  <c r="G65" i="3" s="1"/>
  <c r="F64" i="3"/>
  <c r="G64" i="3" s="1"/>
  <c r="F63" i="3"/>
  <c r="G63" i="3" s="1"/>
  <c r="F62" i="3"/>
  <c r="G62" i="3" s="1"/>
  <c r="F61" i="3"/>
  <c r="G61" i="3" s="1"/>
  <c r="F60" i="3"/>
  <c r="G60" i="3" s="1"/>
  <c r="F59" i="3"/>
  <c r="G59" i="3" s="1"/>
  <c r="F55" i="3"/>
  <c r="F52" i="3"/>
  <c r="F51" i="3"/>
  <c r="F38" i="3"/>
  <c r="F35" i="3"/>
  <c r="F34" i="3"/>
  <c r="F33" i="3"/>
  <c r="F32" i="3"/>
  <c r="F31" i="3"/>
  <c r="F27" i="3"/>
  <c r="F26" i="3"/>
  <c r="F23" i="3"/>
  <c r="F21" i="3"/>
  <c r="G19" i="3"/>
  <c r="F19" i="3"/>
  <c r="G18" i="3"/>
  <c r="F18" i="3"/>
  <c r="F16" i="3"/>
  <c r="F15" i="3"/>
  <c r="F14" i="3"/>
  <c r="F13" i="3"/>
  <c r="F12" i="3"/>
  <c r="F11" i="3"/>
  <c r="E56" i="3"/>
  <c r="D28" i="3"/>
  <c r="F28" i="3" l="1"/>
  <c r="D53" i="3"/>
  <c r="D43" i="3"/>
  <c r="D36" i="3"/>
  <c r="D56" i="3"/>
  <c r="F56" i="3" s="1"/>
  <c r="E28" i="3"/>
  <c r="E53" i="3"/>
  <c r="E50" i="3"/>
  <c r="D50" i="3"/>
  <c r="F50" i="3" s="1"/>
  <c r="E36" i="3"/>
  <c r="E24" i="3"/>
  <c r="D24" i="3"/>
  <c r="E20" i="3"/>
  <c r="D20" i="3"/>
  <c r="E17" i="3"/>
  <c r="D17" i="3"/>
  <c r="F17" i="3" s="1"/>
  <c r="F20" i="3" l="1"/>
  <c r="G20" i="3" s="1"/>
  <c r="F24" i="3"/>
  <c r="F53" i="3"/>
  <c r="F36" i="3"/>
  <c r="F43" i="3"/>
  <c r="G43" i="3" s="1"/>
  <c r="E41" i="3"/>
  <c r="E67" i="3"/>
  <c r="D41" i="3"/>
  <c r="D67" i="3"/>
  <c r="F41" i="3" l="1"/>
  <c r="G41" i="3" s="1"/>
  <c r="F67" i="3"/>
  <c r="G67" i="3" s="1"/>
  <c r="D69" i="3"/>
  <c r="E69" i="3"/>
  <c r="F69" i="3" l="1"/>
  <c r="G69" i="3" s="1"/>
  <c r="D142" i="3"/>
</calcChain>
</file>

<file path=xl/sharedStrings.xml><?xml version="1.0" encoding="utf-8"?>
<sst xmlns="http://schemas.openxmlformats.org/spreadsheetml/2006/main" count="69" uniqueCount="65">
  <si>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</si>
  <si>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</si>
  <si>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</si>
  <si>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</si>
  <si>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</si>
  <si>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</si>
  <si>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</si>
  <si>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</si>
  <si>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</si>
  <si>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</si>
  <si>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</si>
  <si>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</si>
  <si>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</si>
  <si>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</si>
  <si>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</si>
  <si>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</si>
  <si>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</si>
  <si>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</si>
  <si>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</si>
  <si>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</si>
  <si>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</si>
  <si>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</si>
  <si>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</si>
  <si>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</si>
  <si>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</si>
  <si>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</si>
  <si>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</si>
  <si>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</si>
  <si>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</si>
  <si>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</si>
  <si>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</si>
  <si>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</si>
  <si>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</si>
  <si>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</si>
  <si>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</si>
  <si>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</si>
  <si>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</si>
  <si>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</si>
  <si>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</si>
  <si>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</si>
  <si>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</si>
  <si>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</si>
  <si>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</si>
  <si>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</si>
  <si>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</si>
  <si>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</si>
  <si>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</si>
  <si>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</si>
  <si>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</si>
  <si>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</si>
  <si>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</si>
  <si>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</si>
  <si>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</si>
  <si>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</si>
  <si>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</si>
  <si>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</si>
  <si>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</si>
  <si>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</si>
  <si>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</si>
  <si>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</si>
  <si>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</si>
  <si>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</si>
  <si>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</si>
  <si>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</si>
  <si>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>Del 01 de enero al 31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</si>
</sst>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70">
    <xf numFmtId="0" fontId="0" fillId="0" borderId="0" xfId="0"/>
    <xf numFmtId="0" fontId="4" fillId="2" borderId="0" xfId="0" applyFont="1" applyFill="1"/>
    <xf numFmtId="0" fontId="4" fillId="0" borderId="0" xfId="0" applyFont="1"/>
    <xf numFmtId="167" fontId="5" fillId="0" borderId="0" xfId="1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167" fontId="6" fillId="0" borderId="0" xfId="1" applyNumberFormat="1" applyFont="1" applyAlignment="1">
      <alignment horizontal="right"/>
    </xf>
    <xf numFmtId="167" fontId="7" fillId="0" borderId="0" xfId="1" applyNumberFormat="1" applyFont="1" applyFill="1" applyAlignment="1">
      <alignment horizontal="right"/>
    </xf>
    <xf numFmtId="0" fontId="3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7" fontId="5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167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wrapText="1"/>
    </xf>
    <xf numFmtId="167" fontId="3" fillId="2" borderId="0" xfId="0" applyNumberFormat="1" applyFont="1" applyFill="1" applyAlignment="1">
      <alignment horizontal="right"/>
    </xf>
    <xf numFmtId="9" fontId="6" fillId="2" borderId="0" xfId="2" applyFont="1" applyFill="1"/>
    <xf numFmtId="167" fontId="4" fillId="4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164" fontId="6" fillId="2" borderId="0" xfId="1" applyFont="1" applyFill="1"/>
    <xf numFmtId="0" fontId="3" fillId="3" borderId="0" xfId="0" applyFont="1" applyFill="1" applyAlignment="1">
      <alignment vertical="top"/>
    </xf>
    <xf numFmtId="3" fontId="4" fillId="0" borderId="0" xfId="0" applyNumberFormat="1" applyFont="1" applyAlignment="1">
      <alignment horizontal="right" wrapText="1"/>
    </xf>
    <xf numFmtId="0" fontId="4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164" fontId="6" fillId="2" borderId="0" xfId="1" applyFont="1" applyFill="1" applyAlignment="1">
      <alignment vertical="center"/>
    </xf>
    <xf numFmtId="168" fontId="6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0" fontId="6" fillId="2" borderId="0" xfId="2" applyNumberFormat="1" applyFont="1" applyFill="1"/>
    <xf numFmtId="167" fontId="11" fillId="0" borderId="0" xfId="0" applyNumberFormat="1" applyFont="1" applyAlignment="1">
      <alignment horizontal="right"/>
    </xf>
    <xf numFmtId="167" fontId="11" fillId="4" borderId="0" xfId="0" applyNumberFormat="1" applyFont="1" applyFill="1" applyAlignment="1">
      <alignment horizontal="right"/>
    </xf>
    <xf numFmtId="166" fontId="6" fillId="2" borderId="0" xfId="0" applyNumberFormat="1" applyFont="1" applyFill="1"/>
    <xf numFmtId="167" fontId="3" fillId="4" borderId="0" xfId="0" applyNumberFormat="1" applyFont="1" applyFill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2" xfId="1" applyNumberFormat="1" applyFont="1" applyBorder="1" applyAlignment="1">
      <alignment horizontal="right"/>
    </xf>
    <xf numFmtId="167" fontId="8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67" fontId="5" fillId="0" borderId="2" xfId="1" applyNumberFormat="1" applyFont="1" applyFill="1" applyBorder="1" applyAlignment="1">
      <alignment horizontal="right"/>
    </xf>
    <xf numFmtId="167" fontId="8" fillId="6" borderId="0" xfId="0" applyNumberFormat="1" applyFont="1" applyFill="1" applyAlignment="1">
      <alignment vertical="center"/>
    </xf>
    <xf numFmtId="167" fontId="11" fillId="0" borderId="0" xfId="0" applyNumberFormat="1" applyFont="1"/>
    <xf numFmtId="0" fontId="10" fillId="2" borderId="0" xfId="0" applyFont="1" applyFill="1"/>
    <xf numFmtId="0" fontId="3" fillId="2" borderId="0" xfId="0" applyFont="1" applyFill="1"/>
    <xf numFmtId="0" fontId="12" fillId="0" borderId="0" xfId="0" applyFont="1"/>
    <xf numFmtId="167" fontId="8" fillId="5" borderId="0" xfId="0" applyNumberFormat="1" applyFont="1" applyFill="1" applyAlignment="1">
      <alignment vertical="center"/>
    </xf>
    <xf numFmtId="164" fontId="13" fillId="2" borderId="0" xfId="1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43" fontId="13" fillId="2" borderId="0" xfId="4" applyFont="1" applyFill="1"/>
    <xf numFmtId="169" fontId="13" fillId="2" borderId="0" xfId="0" applyNumberFormat="1" applyFont="1" applyFill="1"/>
    <xf numFmtId="17" fontId="8" fillId="3" borderId="0" xfId="0" applyNumberFormat="1" applyFont="1" applyFill="1" applyAlignment="1">
      <alignment horizontal="right" vertical="center" wrapText="1"/>
    </xf>
    <xf numFmtId="9" fontId="8" fillId="6" borderId="1" xfId="2" applyFont="1" applyFill="1" applyBorder="1" applyAlignment="1">
      <alignment vertical="center"/>
    </xf>
    <xf numFmtId="9" fontId="3" fillId="2" borderId="0" xfId="2" applyFont="1" applyFill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5" fillId="0" borderId="0" xfId="1" applyNumberFormat="1" applyFont="1" applyBorder="1" applyAlignment="1">
      <alignment horizontal="right"/>
    </xf>
    <xf numFmtId="9" fontId="4" fillId="2" borderId="0" xfId="2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9" fontId="5" fillId="0" borderId="0" xfId="2" applyFont="1" applyAlignment="1">
      <alignment horizontal="right"/>
    </xf>
    <xf numFmtId="9" fontId="11" fillId="4" borderId="0" xfId="2" applyFont="1" applyFill="1" applyAlignment="1">
      <alignment horizontal="right"/>
    </xf>
    <xf numFmtId="9" fontId="8" fillId="6" borderId="0" xfId="2" applyFont="1" applyFill="1" applyBorder="1" applyAlignment="1">
      <alignment vertical="center"/>
    </xf>
    <xf numFmtId="4" fontId="13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4" builtinId="3"/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I142"/>
  <sheetViews>
    <sheetView showGridLines="0" tabSelected="1" topLeftCell="A20" zoomScaleNormal="100" zoomScaleSheetLayoutView="175" workbookViewId="0">
      <selection activeCell="F74" sqref="F74"/>
    </sheetView>
  </sheetViews>
  <sheetFormatPr baseColWidth="10" defaultColWidth="11.1796875" defaultRowHeight="15.5" x14ac:dyDescent="0.35"/>
  <cols>
    <col min="1" max="1" width="2.7265625" style="1" customWidth="1"/>
    <col min="2" max="2" width="3.7265625" style="2" customWidth="1"/>
    <col min="3" max="3" width="66.54296875" style="2" bestFit="1" customWidth="1"/>
    <col min="4" max="4" width="11.26953125" style="3" customWidth="1"/>
    <col min="5" max="5" width="12" style="3" customWidth="1"/>
    <col min="6" max="6" width="12.26953125" style="6" customWidth="1"/>
    <col min="7" max="7" width="11.08984375" style="6" customWidth="1"/>
    <col min="8" max="8" width="22" style="6" bestFit="1" customWidth="1"/>
    <col min="9" max="9" width="22.1796875" style="6" bestFit="1" customWidth="1"/>
    <col min="10" max="16384" width="11.1796875" style="2"/>
  </cols>
  <sheetData>
    <row r="1" spans="1:9" x14ac:dyDescent="0.35">
      <c r="F1" s="1"/>
    </row>
    <row r="2" spans="1:9" x14ac:dyDescent="0.35">
      <c r="B2" s="68" t="s">
        <v>1</v>
      </c>
      <c r="C2" s="68"/>
      <c r="D2" s="68"/>
      <c r="E2" s="68"/>
      <c r="G2" s="8">
        <v>1000</v>
      </c>
      <c r="H2" s="52"/>
    </row>
    <row r="3" spans="1:9" x14ac:dyDescent="0.35">
      <c r="B3" s="68" t="s">
        <v>6</v>
      </c>
      <c r="C3" s="68"/>
      <c r="D3" s="68"/>
      <c r="E3" s="68"/>
      <c r="H3" s="53"/>
    </row>
    <row r="4" spans="1:9" x14ac:dyDescent="0.35">
      <c r="B4" s="68" t="s">
        <v>64</v>
      </c>
      <c r="C4" s="68"/>
      <c r="D4" s="68"/>
      <c r="E4" s="68"/>
      <c r="F4" s="9">
        <v>1000</v>
      </c>
    </row>
    <row r="5" spans="1:9" s="7" customFormat="1" x14ac:dyDescent="0.35">
      <c r="B5" s="68" t="s">
        <v>2</v>
      </c>
      <c r="C5" s="68"/>
      <c r="D5" s="68"/>
      <c r="E5" s="68"/>
    </row>
    <row r="6" spans="1:9" ht="3" customHeight="1" x14ac:dyDescent="0.35">
      <c r="D6" s="10">
        <v>44562</v>
      </c>
      <c r="E6" s="11">
        <v>44197</v>
      </c>
    </row>
    <row r="7" spans="1:9" ht="25.5" customHeight="1" x14ac:dyDescent="0.35">
      <c r="B7" s="12" t="s">
        <v>3</v>
      </c>
      <c r="C7" s="25"/>
      <c r="D7" s="13">
        <v>45443</v>
      </c>
      <c r="E7" s="13">
        <v>45077</v>
      </c>
      <c r="F7" s="54" t="s">
        <v>60</v>
      </c>
      <c r="G7" s="54" t="s">
        <v>61</v>
      </c>
    </row>
    <row r="8" spans="1:9" ht="6" customHeight="1" x14ac:dyDescent="0.35">
      <c r="D8" s="10"/>
      <c r="E8" s="11"/>
      <c r="F8" s="4"/>
      <c r="G8" s="5"/>
    </row>
    <row r="9" spans="1:9" s="33" customFormat="1" ht="16.5" hidden="1" customHeight="1" x14ac:dyDescent="0.35">
      <c r="A9" s="27"/>
      <c r="B9" s="67" t="s">
        <v>56</v>
      </c>
      <c r="C9" s="67"/>
      <c r="D9" s="49"/>
      <c r="E9" s="49"/>
      <c r="F9" s="30" t="s">
        <v>62</v>
      </c>
      <c r="G9" s="55" t="s">
        <v>63</v>
      </c>
      <c r="H9" s="31"/>
      <c r="I9" s="32"/>
    </row>
    <row r="10" spans="1:9" x14ac:dyDescent="0.35">
      <c r="B10" s="14" t="s">
        <v>7</v>
      </c>
      <c r="D10" s="20"/>
      <c r="E10" s="20"/>
      <c r="F10" s="20"/>
      <c r="G10" s="56"/>
    </row>
    <row r="11" spans="1:9" hidden="1" x14ac:dyDescent="0.35">
      <c r="B11" s="16" t="s">
        <v>8</v>
      </c>
      <c r="D11" s="17"/>
      <c r="E11" s="17"/>
      <c r="F11" s="57">
        <f t="shared" ref="F11:F19" si="0">+D11-E11</f>
        <v>0</v>
      </c>
      <c r="G11" s="57"/>
    </row>
    <row r="12" spans="1:9" ht="14.25" hidden="1" customHeight="1" x14ac:dyDescent="0.35">
      <c r="B12" s="18"/>
      <c r="C12" s="19" t="s">
        <v>9</v>
      </c>
      <c r="D12" s="15"/>
      <c r="E12" s="15"/>
      <c r="F12" s="58">
        <f t="shared" si="0"/>
        <v>0</v>
      </c>
      <c r="G12" s="58"/>
    </row>
    <row r="13" spans="1:9" hidden="1" x14ac:dyDescent="0.35">
      <c r="B13" s="18"/>
      <c r="C13" s="19" t="s">
        <v>10</v>
      </c>
      <c r="D13" s="15"/>
      <c r="E13" s="15"/>
      <c r="F13" s="58">
        <f t="shared" si="0"/>
        <v>0</v>
      </c>
      <c r="G13" s="58"/>
    </row>
    <row r="14" spans="1:9" hidden="1" x14ac:dyDescent="0.35">
      <c r="B14" s="18"/>
      <c r="C14" s="19" t="s">
        <v>11</v>
      </c>
      <c r="D14" s="15"/>
      <c r="E14" s="15"/>
      <c r="F14" s="58">
        <f t="shared" si="0"/>
        <v>0</v>
      </c>
      <c r="G14" s="58"/>
    </row>
    <row r="15" spans="1:9" ht="14.25" hidden="1" customHeight="1" x14ac:dyDescent="0.35">
      <c r="B15" s="18"/>
      <c r="C15" s="19" t="s">
        <v>12</v>
      </c>
      <c r="D15" s="15">
        <v>0</v>
      </c>
      <c r="E15" s="15">
        <v>0</v>
      </c>
      <c r="F15" s="58">
        <f t="shared" si="0"/>
        <v>0</v>
      </c>
      <c r="G15" s="58"/>
    </row>
    <row r="16" spans="1:9" hidden="1" x14ac:dyDescent="0.35">
      <c r="B16" s="18"/>
      <c r="C16" s="19" t="s">
        <v>13</v>
      </c>
      <c r="D16" s="15">
        <v>0</v>
      </c>
      <c r="E16" s="15">
        <v>0</v>
      </c>
      <c r="F16" s="58">
        <f t="shared" si="0"/>
        <v>0</v>
      </c>
      <c r="G16" s="58"/>
    </row>
    <row r="17" spans="1:9" hidden="1" x14ac:dyDescent="0.35">
      <c r="A17" s="1" t="s">
        <v>0</v>
      </c>
      <c r="B17" s="16" t="s">
        <v>14</v>
      </c>
      <c r="D17" s="17">
        <f>SUM(D18:D19)</f>
        <v>0</v>
      </c>
      <c r="E17" s="17">
        <f>SUM(E18:E19)</f>
        <v>0</v>
      </c>
      <c r="F17" s="57">
        <f t="shared" si="0"/>
        <v>0</v>
      </c>
      <c r="G17" s="57"/>
    </row>
    <row r="18" spans="1:9" hidden="1" x14ac:dyDescent="0.35">
      <c r="B18" s="18"/>
      <c r="C18" s="2" t="s">
        <v>15</v>
      </c>
      <c r="D18" s="15">
        <v>0</v>
      </c>
      <c r="E18" s="15">
        <v>0</v>
      </c>
      <c r="F18" s="58">
        <f t="shared" si="0"/>
        <v>0</v>
      </c>
      <c r="G18" s="58" t="e">
        <f t="shared" ref="G18:G19" si="1">+D18/E18-1</f>
        <v>#DIV/0!</v>
      </c>
    </row>
    <row r="19" spans="1:9" hidden="1" x14ac:dyDescent="0.35">
      <c r="B19" s="18"/>
      <c r="C19" s="2" t="s">
        <v>16</v>
      </c>
      <c r="D19" s="15">
        <v>0</v>
      </c>
      <c r="E19" s="15">
        <v>0</v>
      </c>
      <c r="F19" s="58">
        <f t="shared" si="0"/>
        <v>0</v>
      </c>
      <c r="G19" s="58" t="e">
        <f t="shared" si="1"/>
        <v>#DIV/0!</v>
      </c>
    </row>
    <row r="20" spans="1:9" x14ac:dyDescent="0.35">
      <c r="B20" s="16" t="s">
        <v>17</v>
      </c>
      <c r="D20" s="20">
        <f>SUM(D21:D23)</f>
        <v>693.3</v>
      </c>
      <c r="E20" s="20">
        <f>SUM(E21:E23)</f>
        <v>446.57832999999999</v>
      </c>
      <c r="F20" s="20">
        <f>+D20-E20</f>
        <v>246.72166999999996</v>
      </c>
      <c r="G20" s="59">
        <f>+F20/E20</f>
        <v>0.55247120925012183</v>
      </c>
      <c r="H20" s="34"/>
    </row>
    <row r="21" spans="1:9" hidden="1" x14ac:dyDescent="0.35">
      <c r="B21" s="16"/>
      <c r="C21" s="2" t="s">
        <v>18</v>
      </c>
      <c r="D21" s="20">
        <v>0</v>
      </c>
      <c r="E21" s="20">
        <v>0</v>
      </c>
      <c r="F21" s="60">
        <f t="shared" ref="F21:F38" si="2">+D21-E21</f>
        <v>0</v>
      </c>
      <c r="G21" s="59" t="e">
        <f t="shared" ref="G21:G39" si="3">+F21/E21</f>
        <v>#DIV/0!</v>
      </c>
      <c r="H21" s="21"/>
    </row>
    <row r="22" spans="1:9" x14ac:dyDescent="0.35">
      <c r="B22" s="18"/>
      <c r="C22" s="1" t="s">
        <v>19</v>
      </c>
      <c r="D22" s="26">
        <v>693.3</v>
      </c>
      <c r="E22" s="26">
        <v>446.57832999999999</v>
      </c>
      <c r="F22" s="60">
        <f>+D22-E22</f>
        <v>246.72166999999996</v>
      </c>
      <c r="G22" s="59">
        <f t="shared" si="3"/>
        <v>0.55247120925012183</v>
      </c>
      <c r="H22" s="21"/>
    </row>
    <row r="23" spans="1:9" hidden="1" x14ac:dyDescent="0.35">
      <c r="B23" s="18"/>
      <c r="C23" s="1" t="s">
        <v>20</v>
      </c>
      <c r="D23" s="20">
        <v>0</v>
      </c>
      <c r="E23" s="20">
        <v>0</v>
      </c>
      <c r="F23" s="60">
        <f>+D23-E23</f>
        <v>0</v>
      </c>
      <c r="G23" s="59" t="e">
        <f t="shared" si="3"/>
        <v>#DIV/0!</v>
      </c>
      <c r="H23" s="21"/>
    </row>
    <row r="24" spans="1:9" x14ac:dyDescent="0.35">
      <c r="B24" s="16" t="s">
        <v>21</v>
      </c>
      <c r="D24" s="20">
        <f>SUM(D25:D27)</f>
        <v>2334214.70585</v>
      </c>
      <c r="E24" s="20">
        <f>SUM(E25:E27)</f>
        <v>2279815.0034600003</v>
      </c>
      <c r="F24" s="20">
        <f>+D24-E24</f>
        <v>54399.702389999758</v>
      </c>
      <c r="G24" s="59">
        <f t="shared" si="3"/>
        <v>2.3861454682699745E-2</v>
      </c>
      <c r="H24" s="21"/>
    </row>
    <row r="25" spans="1:9" x14ac:dyDescent="0.35">
      <c r="B25" s="18"/>
      <c r="C25" s="23" t="s">
        <v>22</v>
      </c>
      <c r="D25" s="26">
        <v>2334214.70585</v>
      </c>
      <c r="E25" s="26">
        <v>2279815.0034600003</v>
      </c>
      <c r="F25" s="60">
        <f>+D25-E25</f>
        <v>54399.702389999758</v>
      </c>
      <c r="G25" s="59">
        <f t="shared" si="3"/>
        <v>2.3861454682699745E-2</v>
      </c>
    </row>
    <row r="26" spans="1:9" hidden="1" x14ac:dyDescent="0.35">
      <c r="B26" s="18"/>
      <c r="C26" s="2" t="s">
        <v>23</v>
      </c>
      <c r="D26" s="20">
        <v>0</v>
      </c>
      <c r="E26" s="20">
        <v>0</v>
      </c>
      <c r="F26" s="60">
        <f t="shared" si="2"/>
        <v>0</v>
      </c>
      <c r="G26" s="59" t="e">
        <f t="shared" si="3"/>
        <v>#DIV/0!</v>
      </c>
    </row>
    <row r="27" spans="1:9" hidden="1" x14ac:dyDescent="0.35">
      <c r="B27" s="18"/>
      <c r="C27" s="19" t="s">
        <v>24</v>
      </c>
      <c r="D27" s="20">
        <v>0</v>
      </c>
      <c r="E27" s="20">
        <v>0</v>
      </c>
      <c r="F27" s="60">
        <f t="shared" si="2"/>
        <v>0</v>
      </c>
      <c r="G27" s="59" t="e">
        <f t="shared" si="3"/>
        <v>#DIV/0!</v>
      </c>
    </row>
    <row r="28" spans="1:9" ht="15.75" customHeight="1" x14ac:dyDescent="0.35">
      <c r="B28" s="16" t="s">
        <v>25</v>
      </c>
      <c r="D28" s="20">
        <f>SUM(D29:D32)</f>
        <v>76642.760330000005</v>
      </c>
      <c r="E28" s="20">
        <f t="shared" ref="E28" si="4">SUM(E29:E32)</f>
        <v>57717.22378</v>
      </c>
      <c r="F28" s="20">
        <f>SUM(F29:F32)</f>
        <v>18925.536550000001</v>
      </c>
      <c r="G28" s="59">
        <f t="shared" si="3"/>
        <v>0.32790102001680166</v>
      </c>
    </row>
    <row r="29" spans="1:9" x14ac:dyDescent="0.35">
      <c r="B29" s="18"/>
      <c r="C29" s="2" t="s">
        <v>57</v>
      </c>
      <c r="D29" s="26">
        <v>189.2483</v>
      </c>
      <c r="E29" s="26">
        <v>491.16245000000004</v>
      </c>
      <c r="F29" s="60">
        <f>+D29-E29</f>
        <v>-301.91415000000006</v>
      </c>
      <c r="G29" s="59">
        <f t="shared" si="3"/>
        <v>-0.61469306132828361</v>
      </c>
    </row>
    <row r="30" spans="1:9" x14ac:dyDescent="0.35">
      <c r="B30" s="18"/>
      <c r="C30" s="2" t="s">
        <v>58</v>
      </c>
      <c r="D30" s="26">
        <v>76453.512029999998</v>
      </c>
      <c r="E30" s="26">
        <v>57226.061329999997</v>
      </c>
      <c r="F30" s="60">
        <f>+D30-E30</f>
        <v>19227.450700000001</v>
      </c>
      <c r="G30" s="59">
        <f t="shared" si="3"/>
        <v>0.33599115950201291</v>
      </c>
    </row>
    <row r="31" spans="1:9" hidden="1" x14ac:dyDescent="0.35">
      <c r="B31" s="18"/>
      <c r="C31" s="2" t="s">
        <v>26</v>
      </c>
      <c r="D31" s="26">
        <v>0</v>
      </c>
      <c r="E31" s="26">
        <v>0</v>
      </c>
      <c r="F31" s="60">
        <f t="shared" si="2"/>
        <v>0</v>
      </c>
      <c r="G31" s="59" t="e">
        <f t="shared" si="3"/>
        <v>#DIV/0!</v>
      </c>
    </row>
    <row r="32" spans="1:9" hidden="1" x14ac:dyDescent="0.35">
      <c r="B32" s="18"/>
      <c r="C32" s="2" t="s">
        <v>27</v>
      </c>
      <c r="D32" s="26"/>
      <c r="E32" s="26"/>
      <c r="F32" s="60">
        <f t="shared" si="2"/>
        <v>0</v>
      </c>
      <c r="G32" s="59" t="e">
        <f t="shared" si="3"/>
        <v>#DIV/0!</v>
      </c>
      <c r="I32" s="34"/>
    </row>
    <row r="33" spans="1:9" hidden="1" x14ac:dyDescent="0.35">
      <c r="B33" s="16" t="s">
        <v>28</v>
      </c>
      <c r="D33" s="20">
        <v>0</v>
      </c>
      <c r="E33" s="20">
        <v>0</v>
      </c>
      <c r="F33" s="60">
        <f t="shared" si="2"/>
        <v>0</v>
      </c>
      <c r="G33" s="59" t="e">
        <f t="shared" si="3"/>
        <v>#DIV/0!</v>
      </c>
    </row>
    <row r="34" spans="1:9" hidden="1" x14ac:dyDescent="0.35">
      <c r="B34" s="18"/>
      <c r="C34" s="2" t="s">
        <v>29</v>
      </c>
      <c r="D34" s="20">
        <v>0</v>
      </c>
      <c r="E34" s="20">
        <v>0</v>
      </c>
      <c r="F34" s="60">
        <f t="shared" si="2"/>
        <v>0</v>
      </c>
      <c r="G34" s="59" t="e">
        <f t="shared" si="3"/>
        <v>#DIV/0!</v>
      </c>
    </row>
    <row r="35" spans="1:9" hidden="1" x14ac:dyDescent="0.35">
      <c r="B35" s="18"/>
      <c r="C35" s="2" t="s">
        <v>30</v>
      </c>
      <c r="D35" s="20">
        <v>0</v>
      </c>
      <c r="E35" s="20">
        <v>0</v>
      </c>
      <c r="F35" s="60">
        <f t="shared" si="2"/>
        <v>0</v>
      </c>
      <c r="G35" s="59" t="e">
        <f t="shared" si="3"/>
        <v>#DIV/0!</v>
      </c>
    </row>
    <row r="36" spans="1:9" x14ac:dyDescent="0.35">
      <c r="B36" s="16" t="s">
        <v>31</v>
      </c>
      <c r="D36" s="20">
        <f>SUM(D37:D39)</f>
        <v>1969.36454</v>
      </c>
      <c r="E36" s="20">
        <f>SUM(E37:E39)</f>
        <v>2560.7642100000003</v>
      </c>
      <c r="F36" s="20">
        <f>+D36-E36</f>
        <v>-591.39967000000024</v>
      </c>
      <c r="G36" s="59">
        <f t="shared" si="3"/>
        <v>-0.23094655403669523</v>
      </c>
    </row>
    <row r="37" spans="1:9" x14ac:dyDescent="0.35">
      <c r="B37" s="18"/>
      <c r="C37" s="19" t="s">
        <v>32</v>
      </c>
      <c r="D37" s="26">
        <v>901.88818000000003</v>
      </c>
      <c r="E37" s="26">
        <v>2047.6235800000002</v>
      </c>
      <c r="F37" s="26">
        <f>+D37-E37</f>
        <v>-1145.7354</v>
      </c>
      <c r="G37" s="59">
        <f t="shared" si="3"/>
        <v>-0.55954395680479507</v>
      </c>
    </row>
    <row r="38" spans="1:9" hidden="1" x14ac:dyDescent="0.35">
      <c r="B38" s="18"/>
      <c r="C38" s="19" t="s">
        <v>59</v>
      </c>
      <c r="D38" s="26">
        <v>0.42055999999999999</v>
      </c>
      <c r="E38" s="26">
        <v>0</v>
      </c>
      <c r="F38" s="26">
        <f t="shared" si="2"/>
        <v>0.42055999999999999</v>
      </c>
      <c r="G38" s="59" t="e">
        <f t="shared" si="3"/>
        <v>#DIV/0!</v>
      </c>
    </row>
    <row r="39" spans="1:9" x14ac:dyDescent="0.35">
      <c r="B39" s="18"/>
      <c r="C39" s="1" t="s">
        <v>33</v>
      </c>
      <c r="D39" s="26">
        <v>1067.0558000000001</v>
      </c>
      <c r="E39" s="26">
        <v>513.14062999999999</v>
      </c>
      <c r="F39" s="26">
        <f>+D39-E39</f>
        <v>553.9151700000001</v>
      </c>
      <c r="G39" s="59">
        <f t="shared" si="3"/>
        <v>1.0794607513343859</v>
      </c>
    </row>
    <row r="40" spans="1:9" ht="11.25" customHeight="1" x14ac:dyDescent="0.35">
      <c r="C40" s="1"/>
      <c r="D40" s="26"/>
      <c r="E40" s="26"/>
      <c r="F40" s="3"/>
      <c r="G40" s="61"/>
    </row>
    <row r="41" spans="1:9" s="33" customFormat="1" ht="16.5" customHeight="1" x14ac:dyDescent="0.25">
      <c r="A41" s="27"/>
      <c r="B41" s="28" t="s">
        <v>34</v>
      </c>
      <c r="C41" s="29"/>
      <c r="D41" s="30">
        <f>+D20+D24+D28+D36</f>
        <v>2413520.1307199998</v>
      </c>
      <c r="E41" s="30">
        <f>E20+E24+E28+E36</f>
        <v>2340539.5697800005</v>
      </c>
      <c r="F41" s="30">
        <f>+D41-E41</f>
        <v>72980.560939999297</v>
      </c>
      <c r="G41" s="55">
        <f>+F41/E41</f>
        <v>3.1181084004001318E-2</v>
      </c>
      <c r="H41" s="50"/>
      <c r="I41" s="64"/>
    </row>
    <row r="42" spans="1:9" ht="20.149999999999999" customHeight="1" x14ac:dyDescent="0.35">
      <c r="B42" s="14" t="s">
        <v>35</v>
      </c>
      <c r="D42" s="35"/>
      <c r="E42" s="35"/>
      <c r="F42" s="36"/>
      <c r="G42" s="62"/>
      <c r="H42" s="37"/>
    </row>
    <row r="43" spans="1:9" x14ac:dyDescent="0.35">
      <c r="B43" s="16" t="s">
        <v>36</v>
      </c>
      <c r="D43" s="38">
        <f>SUM(D44:D49)</f>
        <v>1915435.5347</v>
      </c>
      <c r="E43" s="38">
        <f>SUM(E44:E49)</f>
        <v>1820306.1328600002</v>
      </c>
      <c r="F43" s="38">
        <f t="shared" ref="F43:F49" si="5">+D43-E43</f>
        <v>95129.401839999715</v>
      </c>
      <c r="G43" s="59">
        <f>+F43/E43</f>
        <v>5.2260111704692101E-2</v>
      </c>
    </row>
    <row r="44" spans="1:9" x14ac:dyDescent="0.35">
      <c r="B44" s="18"/>
      <c r="C44" s="1" t="s">
        <v>37</v>
      </c>
      <c r="D44" s="26">
        <v>1240522.5592199999</v>
      </c>
      <c r="E44" s="26">
        <v>1274870.2586500002</v>
      </c>
      <c r="F44" s="26">
        <f t="shared" si="5"/>
        <v>-34347.69943000027</v>
      </c>
      <c r="G44" s="59">
        <f t="shared" ref="G44:G66" si="6">+F44/E44</f>
        <v>-2.6942113675451271E-2</v>
      </c>
    </row>
    <row r="45" spans="1:9" x14ac:dyDescent="0.35">
      <c r="B45" s="18"/>
      <c r="C45" s="2" t="s">
        <v>38</v>
      </c>
      <c r="D45" s="26">
        <v>515339.61033999996</v>
      </c>
      <c r="E45" s="26">
        <v>471719.71192000003</v>
      </c>
      <c r="F45" s="26">
        <f t="shared" si="5"/>
        <v>43619.898419999925</v>
      </c>
      <c r="G45" s="59">
        <f t="shared" si="6"/>
        <v>9.2469950518831653E-2</v>
      </c>
    </row>
    <row r="46" spans="1:9" x14ac:dyDescent="0.35">
      <c r="B46" s="18"/>
      <c r="C46" s="2" t="s">
        <v>39</v>
      </c>
      <c r="D46" s="26">
        <v>8701.2029199999997</v>
      </c>
      <c r="E46" s="26">
        <v>3824.7732999999998</v>
      </c>
      <c r="F46" s="26">
        <f t="shared" si="5"/>
        <v>4876.4296199999999</v>
      </c>
      <c r="G46" s="59">
        <f t="shared" si="6"/>
        <v>1.2749591250284036</v>
      </c>
    </row>
    <row r="47" spans="1:9" x14ac:dyDescent="0.35">
      <c r="B47" s="18"/>
      <c r="C47" s="1" t="s">
        <v>40</v>
      </c>
      <c r="D47" s="26">
        <v>98002.407420000003</v>
      </c>
      <c r="E47" s="26">
        <v>41550.074869999997</v>
      </c>
      <c r="F47" s="26">
        <f t="shared" si="5"/>
        <v>56452.332550000006</v>
      </c>
      <c r="G47" s="59">
        <f>+F47/E47</f>
        <v>1.3586577816436076</v>
      </c>
    </row>
    <row r="48" spans="1:9" x14ac:dyDescent="0.35">
      <c r="B48" s="18"/>
      <c r="C48" s="2" t="s">
        <v>41</v>
      </c>
      <c r="D48" s="26">
        <v>3007.2654400000001</v>
      </c>
      <c r="E48" s="26">
        <v>0</v>
      </c>
      <c r="F48" s="26">
        <f t="shared" si="5"/>
        <v>3007.2654400000001</v>
      </c>
      <c r="G48" s="59">
        <v>1</v>
      </c>
    </row>
    <row r="49" spans="1:9" x14ac:dyDescent="0.35">
      <c r="B49" s="18"/>
      <c r="C49" s="2" t="s">
        <v>42</v>
      </c>
      <c r="D49" s="26">
        <v>49862.48936</v>
      </c>
      <c r="E49" s="26">
        <v>28341.314120000003</v>
      </c>
      <c r="F49" s="26">
        <f t="shared" si="5"/>
        <v>21521.175239999997</v>
      </c>
      <c r="G49" s="59">
        <f t="shared" si="6"/>
        <v>0.75935699907481902</v>
      </c>
    </row>
    <row r="50" spans="1:9" hidden="1" x14ac:dyDescent="0.35">
      <c r="B50" s="16" t="s">
        <v>43</v>
      </c>
      <c r="C50" s="1"/>
      <c r="D50" s="38">
        <f>SUM(D51)</f>
        <v>0</v>
      </c>
      <c r="E50" s="38">
        <f>E51</f>
        <v>0</v>
      </c>
      <c r="F50" s="22">
        <f t="shared" ref="F50:F66" si="7">+D50-E50</f>
        <v>0</v>
      </c>
      <c r="G50" s="59" t="e">
        <f t="shared" si="6"/>
        <v>#DIV/0!</v>
      </c>
    </row>
    <row r="51" spans="1:9" hidden="1" x14ac:dyDescent="0.35">
      <c r="B51" s="18"/>
      <c r="C51" s="1" t="s">
        <v>44</v>
      </c>
      <c r="D51" s="22">
        <v>0</v>
      </c>
      <c r="E51" s="22">
        <v>0</v>
      </c>
      <c r="F51" s="22">
        <f t="shared" si="7"/>
        <v>0</v>
      </c>
      <c r="G51" s="59" t="e">
        <f t="shared" si="6"/>
        <v>#DIV/0!</v>
      </c>
    </row>
    <row r="52" spans="1:9" hidden="1" x14ac:dyDescent="0.35">
      <c r="B52" s="16" t="s">
        <v>45</v>
      </c>
      <c r="D52" s="38">
        <v>0</v>
      </c>
      <c r="E52" s="38">
        <v>0</v>
      </c>
      <c r="F52" s="22">
        <f t="shared" si="7"/>
        <v>0</v>
      </c>
      <c r="G52" s="59" t="e">
        <f t="shared" si="6"/>
        <v>#DIV/0!</v>
      </c>
    </row>
    <row r="53" spans="1:9" x14ac:dyDescent="0.35">
      <c r="B53" s="16" t="s">
        <v>28</v>
      </c>
      <c r="D53" s="38">
        <f>SUM(D54:D55)</f>
        <v>36062.673409999996</v>
      </c>
      <c r="E53" s="38">
        <f>SUM(E54:E55)</f>
        <v>39051.796560000003</v>
      </c>
      <c r="F53" s="38">
        <f>+D53-E53</f>
        <v>-2989.1231500000067</v>
      </c>
      <c r="G53" s="59">
        <f t="shared" si="6"/>
        <v>-7.6542525909338258E-2</v>
      </c>
    </row>
    <row r="54" spans="1:9" x14ac:dyDescent="0.35">
      <c r="B54" s="18"/>
      <c r="C54" s="2" t="s">
        <v>29</v>
      </c>
      <c r="D54" s="26">
        <v>36062.673409999996</v>
      </c>
      <c r="E54" s="26">
        <v>39051.796560000003</v>
      </c>
      <c r="F54" s="26">
        <f>+D54-E54</f>
        <v>-2989.1231500000067</v>
      </c>
      <c r="G54" s="59">
        <f t="shared" si="6"/>
        <v>-7.6542525909338258E-2</v>
      </c>
    </row>
    <row r="55" spans="1:9" hidden="1" x14ac:dyDescent="0.35">
      <c r="B55" s="18"/>
      <c r="C55" s="2" t="s">
        <v>30</v>
      </c>
      <c r="D55" s="38">
        <v>0</v>
      </c>
      <c r="E55" s="38">
        <v>0</v>
      </c>
      <c r="F55" s="22">
        <f t="shared" si="7"/>
        <v>0</v>
      </c>
      <c r="G55" s="59" t="e">
        <f t="shared" si="6"/>
        <v>#DIV/0!</v>
      </c>
    </row>
    <row r="56" spans="1:9" ht="15.65" customHeight="1" x14ac:dyDescent="0.35">
      <c r="B56" s="16" t="s">
        <v>46</v>
      </c>
      <c r="D56" s="38">
        <f>SUM(D57:D58)</f>
        <v>2428.6710000000003</v>
      </c>
      <c r="E56" s="38">
        <f>SUM(E57:E58)</f>
        <v>1205.5109500000001</v>
      </c>
      <c r="F56" s="38">
        <f>+D56-E56</f>
        <v>1223.1600500000002</v>
      </c>
      <c r="G56" s="59">
        <f t="shared" si="6"/>
        <v>1.0146403481444943</v>
      </c>
    </row>
    <row r="57" spans="1:9" ht="16.5" customHeight="1" x14ac:dyDescent="0.35">
      <c r="B57" s="16"/>
      <c r="C57" s="2" t="s">
        <v>47</v>
      </c>
      <c r="D57" s="26">
        <v>1827.60959</v>
      </c>
      <c r="E57" s="26">
        <v>1096.23324</v>
      </c>
      <c r="F57" s="26">
        <f>+D57-E57</f>
        <v>731.37635</v>
      </c>
      <c r="G57" s="59">
        <f t="shared" si="6"/>
        <v>0.66717220689275947</v>
      </c>
    </row>
    <row r="58" spans="1:9" s="33" customFormat="1" ht="14.5" customHeight="1" x14ac:dyDescent="0.35">
      <c r="A58" s="1"/>
      <c r="B58" s="18"/>
      <c r="C58" s="2" t="s">
        <v>48</v>
      </c>
      <c r="D58" s="26">
        <v>601.06141000000002</v>
      </c>
      <c r="E58" s="26">
        <v>109.27771000000001</v>
      </c>
      <c r="F58" s="26">
        <f>+D58-E58</f>
        <v>491.78370000000001</v>
      </c>
      <c r="G58" s="59">
        <f t="shared" si="6"/>
        <v>4.500311179654112</v>
      </c>
      <c r="H58" s="8"/>
      <c r="I58" s="8"/>
    </row>
    <row r="59" spans="1:9" s="33" customFormat="1" ht="15.65" hidden="1" customHeight="1" x14ac:dyDescent="0.35">
      <c r="A59" s="1"/>
      <c r="B59" s="14" t="s">
        <v>49</v>
      </c>
      <c r="C59" s="2"/>
      <c r="D59" s="39">
        <v>0</v>
      </c>
      <c r="E59" s="15">
        <v>0</v>
      </c>
      <c r="F59" s="22">
        <f t="shared" si="7"/>
        <v>0</v>
      </c>
      <c r="G59" s="59" t="e">
        <f t="shared" si="6"/>
        <v>#DIV/0!</v>
      </c>
      <c r="H59" s="8"/>
      <c r="I59" s="8"/>
    </row>
    <row r="60" spans="1:9" s="33" customFormat="1" ht="15.65" hidden="1" customHeight="1" x14ac:dyDescent="0.35">
      <c r="A60" s="1"/>
      <c r="B60" s="16" t="s">
        <v>4</v>
      </c>
      <c r="C60" s="16"/>
      <c r="D60" s="17">
        <v>0</v>
      </c>
      <c r="E60" s="15">
        <v>0</v>
      </c>
      <c r="F60" s="22">
        <f t="shared" si="7"/>
        <v>0</v>
      </c>
      <c r="G60" s="59" t="e">
        <f t="shared" si="6"/>
        <v>#DIV/0!</v>
      </c>
      <c r="H60" s="8"/>
      <c r="I60" s="8"/>
    </row>
    <row r="61" spans="1:9" s="33" customFormat="1" ht="15.65" hidden="1" customHeight="1" x14ac:dyDescent="0.35">
      <c r="A61" s="1"/>
      <c r="B61" s="16"/>
      <c r="C61" s="2" t="s">
        <v>50</v>
      </c>
      <c r="D61" s="40">
        <v>0</v>
      </c>
      <c r="E61" s="40">
        <v>0</v>
      </c>
      <c r="F61" s="22">
        <f t="shared" si="7"/>
        <v>0</v>
      </c>
      <c r="G61" s="59" t="e">
        <f t="shared" si="6"/>
        <v>#DIV/0!</v>
      </c>
      <c r="H61" s="8"/>
      <c r="I61" s="8"/>
    </row>
    <row r="62" spans="1:9" ht="15.65" hidden="1" customHeight="1" x14ac:dyDescent="0.35">
      <c r="B62" s="14" t="s">
        <v>51</v>
      </c>
      <c r="D62" s="3">
        <v>0</v>
      </c>
      <c r="E62" s="3">
        <v>0</v>
      </c>
      <c r="F62" s="22">
        <f t="shared" si="7"/>
        <v>0</v>
      </c>
      <c r="G62" s="59" t="e">
        <f t="shared" si="6"/>
        <v>#DIV/0!</v>
      </c>
    </row>
    <row r="63" spans="1:9" hidden="1" x14ac:dyDescent="0.35">
      <c r="B63" s="16" t="s">
        <v>4</v>
      </c>
      <c r="D63" s="41">
        <v>0</v>
      </c>
      <c r="E63" s="41">
        <v>0</v>
      </c>
      <c r="F63" s="22">
        <f t="shared" si="7"/>
        <v>0</v>
      </c>
      <c r="G63" s="59" t="e">
        <f t="shared" si="6"/>
        <v>#DIV/0!</v>
      </c>
    </row>
    <row r="64" spans="1:9" hidden="1" x14ac:dyDescent="0.35">
      <c r="B64" s="18"/>
      <c r="C64" s="2" t="s">
        <v>52</v>
      </c>
      <c r="D64" s="42">
        <v>0</v>
      </c>
      <c r="E64" s="42">
        <v>0</v>
      </c>
      <c r="F64" s="22">
        <f t="shared" si="7"/>
        <v>0</v>
      </c>
      <c r="G64" s="59" t="e">
        <f t="shared" si="6"/>
        <v>#DIV/0!</v>
      </c>
    </row>
    <row r="65" spans="1:9" hidden="1" x14ac:dyDescent="0.35">
      <c r="B65" s="18"/>
      <c r="C65" s="2" t="s">
        <v>53</v>
      </c>
      <c r="D65" s="43">
        <v>0</v>
      </c>
      <c r="E65" s="43">
        <v>0</v>
      </c>
      <c r="F65" s="22">
        <f t="shared" si="7"/>
        <v>0</v>
      </c>
      <c r="G65" s="59" t="e">
        <f t="shared" si="6"/>
        <v>#DIV/0!</v>
      </c>
    </row>
    <row r="66" spans="1:9" ht="3" customHeight="1" x14ac:dyDescent="0.35">
      <c r="D66" s="3">
        <v>109.27832000000001</v>
      </c>
      <c r="E66" s="3">
        <v>169.68557999999999</v>
      </c>
      <c r="F66" s="22">
        <f t="shared" si="7"/>
        <v>-60.40725999999998</v>
      </c>
      <c r="G66" s="59">
        <f t="shared" si="6"/>
        <v>-0.35599524720957421</v>
      </c>
    </row>
    <row r="67" spans="1:9" s="33" customFormat="1" x14ac:dyDescent="0.25">
      <c r="A67" s="27"/>
      <c r="B67" s="28" t="s">
        <v>54</v>
      </c>
      <c r="C67" s="29"/>
      <c r="D67" s="30">
        <f>+D43+D50+D53+D56</f>
        <v>1953926.8791100001</v>
      </c>
      <c r="E67" s="30">
        <f>+E43+E50+E53+E56</f>
        <v>1860563.4403700002</v>
      </c>
      <c r="F67" s="30">
        <f>+D67-E67</f>
        <v>93363.438739999896</v>
      </c>
      <c r="G67" s="55">
        <f>+F67/E67</f>
        <v>5.0180196339574004E-2</v>
      </c>
      <c r="H67" s="8"/>
      <c r="I67" s="8"/>
    </row>
    <row r="68" spans="1:9" ht="3.4" customHeight="1" x14ac:dyDescent="0.35">
      <c r="F68" s="3"/>
      <c r="G68" s="61"/>
    </row>
    <row r="69" spans="1:9" s="33" customFormat="1" x14ac:dyDescent="0.35">
      <c r="A69" s="27"/>
      <c r="B69" s="28" t="s">
        <v>55</v>
      </c>
      <c r="C69" s="29"/>
      <c r="D69" s="51">
        <f>+D41-D67</f>
        <v>459593.25160999969</v>
      </c>
      <c r="E69" s="44">
        <f>E41-E67</f>
        <v>479976.12941000029</v>
      </c>
      <c r="F69" s="44">
        <f>+D69-E69</f>
        <v>-20382.877800000599</v>
      </c>
      <c r="G69" s="63">
        <f>+F69/E69</f>
        <v>-4.2466440622903029E-2</v>
      </c>
      <c r="H69" s="8"/>
      <c r="I69" s="8"/>
    </row>
    <row r="70" spans="1:9" ht="15" customHeight="1" x14ac:dyDescent="0.35">
      <c r="B70" s="69" t="s">
        <v>5</v>
      </c>
      <c r="C70" s="69"/>
      <c r="D70" s="69"/>
      <c r="E70" s="69"/>
    </row>
    <row r="71" spans="1:9" x14ac:dyDescent="0.35">
      <c r="D71" s="35"/>
      <c r="E71" s="45"/>
      <c r="F71" s="24"/>
    </row>
    <row r="74" spans="1:9" x14ac:dyDescent="0.35">
      <c r="D74" s="36"/>
      <c r="E74" s="36"/>
    </row>
    <row r="76" spans="1:9" x14ac:dyDescent="0.35">
      <c r="A76" s="46"/>
    </row>
    <row r="77" spans="1:9" x14ac:dyDescent="0.35">
      <c r="A77" s="47"/>
      <c r="B77" s="48"/>
    </row>
    <row r="78" spans="1:9" x14ac:dyDescent="0.35">
      <c r="B78" s="48"/>
    </row>
    <row r="79" spans="1:9" x14ac:dyDescent="0.35">
      <c r="B79" s="48"/>
    </row>
    <row r="81" spans="1:9" hidden="1" x14ac:dyDescent="0.35"/>
    <row r="82" spans="1:9" hidden="1" x14ac:dyDescent="0.35"/>
    <row r="83" spans="1:9" s="5" customFormat="1" x14ac:dyDescent="0.35">
      <c r="A83" s="65"/>
      <c r="B83" s="65"/>
      <c r="C83" s="65"/>
      <c r="D83" s="65"/>
      <c r="E83" s="65"/>
      <c r="F83" s="6"/>
      <c r="G83" s="6"/>
      <c r="H83" s="6"/>
      <c r="I83" s="6"/>
    </row>
    <row r="84" spans="1:9" s="5" customFormat="1" x14ac:dyDescent="0.35">
      <c r="A84" s="66"/>
      <c r="B84" s="66"/>
      <c r="C84" s="66"/>
      <c r="D84" s="66"/>
      <c r="E84" s="66"/>
      <c r="F84" s="6"/>
      <c r="G84" s="6"/>
      <c r="H84" s="6"/>
      <c r="I84" s="6"/>
    </row>
    <row r="85" spans="1:9" s="5" customFormat="1" x14ac:dyDescent="0.35">
      <c r="A85" s="66"/>
      <c r="B85" s="66"/>
      <c r="C85" s="66"/>
      <c r="D85" s="66"/>
      <c r="E85" s="66"/>
      <c r="F85" s="6"/>
      <c r="G85" s="6"/>
      <c r="H85" s="6"/>
      <c r="I85" s="6"/>
    </row>
    <row r="90" spans="1:9" s="5" customFormat="1" x14ac:dyDescent="0.35">
      <c r="A90" s="1"/>
      <c r="B90" s="2"/>
      <c r="C90" s="2"/>
      <c r="D90" s="3"/>
      <c r="E90" s="3"/>
      <c r="F90" s="6"/>
      <c r="G90" s="6"/>
      <c r="H90" s="6"/>
      <c r="I90" s="6"/>
    </row>
    <row r="91" spans="1:9" s="5" customFormat="1" x14ac:dyDescent="0.35">
      <c r="A91" s="1"/>
      <c r="B91" s="2"/>
      <c r="C91" s="2"/>
      <c r="D91" s="3"/>
      <c r="E91" s="3"/>
      <c r="F91" s="6"/>
      <c r="G91" s="6"/>
      <c r="H91" s="6"/>
      <c r="I91" s="6"/>
    </row>
    <row r="105" spans="1:9" s="4" customFormat="1" x14ac:dyDescent="0.35">
      <c r="A105" s="1"/>
      <c r="B105" s="2"/>
      <c r="C105" s="2"/>
      <c r="D105" s="3">
        <v>58374.55762</v>
      </c>
      <c r="E105" s="3">
        <v>35460.324070000002</v>
      </c>
      <c r="F105" s="6"/>
      <c r="G105" s="6"/>
      <c r="H105" s="6"/>
      <c r="I105" s="6"/>
    </row>
    <row r="106" spans="1:9" s="4" customFormat="1" x14ac:dyDescent="0.35">
      <c r="A106" s="1"/>
      <c r="B106" s="2"/>
      <c r="C106" s="2"/>
      <c r="D106" s="3">
        <v>58374.55762</v>
      </c>
      <c r="E106" s="3">
        <v>35460.324070000002</v>
      </c>
      <c r="F106" s="6"/>
      <c r="G106" s="6"/>
      <c r="H106" s="6"/>
      <c r="I106" s="6"/>
    </row>
    <row r="107" spans="1:9" s="4" customFormat="1" x14ac:dyDescent="0.35">
      <c r="A107" s="1"/>
      <c r="B107" s="2"/>
      <c r="C107" s="2"/>
      <c r="D107" s="3">
        <v>3601.1740399999999</v>
      </c>
      <c r="E107" s="3">
        <v>3967.3729900000003</v>
      </c>
      <c r="F107" s="6"/>
      <c r="G107" s="6"/>
      <c r="H107" s="6"/>
      <c r="I107" s="6"/>
    </row>
    <row r="110" spans="1:9" s="4" customFormat="1" x14ac:dyDescent="0.35">
      <c r="A110" s="1"/>
      <c r="B110" s="2"/>
      <c r="C110" s="2"/>
      <c r="D110" s="3">
        <v>3270.94346</v>
      </c>
      <c r="E110" s="3"/>
      <c r="F110" s="6"/>
      <c r="G110" s="6"/>
      <c r="H110" s="6"/>
      <c r="I110" s="6"/>
    </row>
    <row r="123" spans="1:9" s="4" customFormat="1" x14ac:dyDescent="0.35">
      <c r="A123" s="1"/>
      <c r="B123" s="2"/>
      <c r="C123" s="2"/>
      <c r="D123" s="3">
        <v>37838.485639999999</v>
      </c>
      <c r="E123" s="3"/>
      <c r="F123" s="6"/>
      <c r="G123" s="6"/>
      <c r="H123" s="6"/>
      <c r="I123" s="6"/>
    </row>
    <row r="124" spans="1:9" s="4" customFormat="1" x14ac:dyDescent="0.35">
      <c r="A124" s="1"/>
      <c r="B124" s="2"/>
      <c r="C124" s="2"/>
      <c r="D124" s="3">
        <v>51104.871030000002</v>
      </c>
      <c r="E124" s="3">
        <v>63539.871030000002</v>
      </c>
      <c r="F124" s="6"/>
      <c r="G124" s="6"/>
      <c r="H124" s="6"/>
      <c r="I124" s="6"/>
    </row>
    <row r="135" spans="1:9" s="4" customFormat="1" x14ac:dyDescent="0.35">
      <c r="A135" s="1"/>
      <c r="B135" s="2"/>
      <c r="C135" s="2"/>
      <c r="D135" s="3">
        <v>302625.42789999995</v>
      </c>
      <c r="E135" s="3">
        <v>302625.42789999995</v>
      </c>
      <c r="F135" s="6"/>
      <c r="G135" s="6"/>
      <c r="H135" s="6"/>
      <c r="I135" s="6"/>
    </row>
    <row r="136" spans="1:9" s="4" customFormat="1" x14ac:dyDescent="0.35">
      <c r="A136" s="1"/>
      <c r="B136" s="2"/>
      <c r="C136" s="2"/>
      <c r="D136" s="3"/>
      <c r="E136" s="3">
        <v>0</v>
      </c>
      <c r="F136" s="6"/>
      <c r="G136" s="6"/>
      <c r="H136" s="6"/>
      <c r="I136" s="6"/>
    </row>
    <row r="139" spans="1:9" s="4" customFormat="1" x14ac:dyDescent="0.35">
      <c r="A139" s="1"/>
      <c r="B139" s="2"/>
      <c r="C139" s="2"/>
      <c r="D139" s="3">
        <v>991327.53597000008</v>
      </c>
      <c r="E139" s="3">
        <v>1134685.79232</v>
      </c>
      <c r="F139" s="6"/>
      <c r="G139" s="6"/>
      <c r="H139" s="6"/>
      <c r="I139" s="6"/>
    </row>
    <row r="142" spans="1:9" s="4" customFormat="1" x14ac:dyDescent="0.35">
      <c r="A142" s="1"/>
      <c r="B142" s="2"/>
      <c r="C142" s="2"/>
      <c r="D142" s="3">
        <f>+'ERF1'!D69</f>
        <v>459593.25160999969</v>
      </c>
      <c r="E142" s="3"/>
      <c r="F142" s="6"/>
      <c r="G142" s="6"/>
      <c r="H142" s="6"/>
      <c r="I142" s="6"/>
    </row>
  </sheetData>
  <protectedRanges>
    <protectedRange algorithmName="SHA-512" hashValue="4imO1TOU3cbM4njnGQpo2A016bqfFEMHSq5Knl4GNxLuvTpHkGJ0RUYf0RBqSdnPipbD1waJKWMemv+OgBLNFg==" saltValue="Wt8Jl9bJBJjtqjlRs2YXDg==" spinCount="100000" sqref="D67:E67" name="Rango1_13"/>
  </protectedRanges>
  <mergeCells count="9">
    <mergeCell ref="A83:E83"/>
    <mergeCell ref="A84:E84"/>
    <mergeCell ref="A85:E85"/>
    <mergeCell ref="B9:C9"/>
    <mergeCell ref="B2:E2"/>
    <mergeCell ref="B3:E3"/>
    <mergeCell ref="B4:E4"/>
    <mergeCell ref="B5:E5"/>
    <mergeCell ref="B70:E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5" max="68" man="1"/>
  </colBreaks>
  <ignoredErrors>
    <ignoredError sqref="D56:E56 D28:E28" formulaRange="1"/>
    <ignoredError sqref="F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57</vt:i4>
      </vt:variant>
    </vt:vector>
  </HeadingPairs>
  <TitlesOfParts>
    <vt:vector size="58" baseType="lpstr">
      <vt:lpstr>ERF1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Rodríguez López Yilania</cp:lastModifiedBy>
  <cp:lastPrinted>2024-04-11T19:54:12Z</cp:lastPrinted>
  <dcterms:created xsi:type="dcterms:W3CDTF">2022-02-21T21:24:29Z</dcterms:created>
  <dcterms:modified xsi:type="dcterms:W3CDTF">2024-06-12T23:13:02Z</dcterms:modified>
</cp:coreProperties>
</file>