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2026/02 Febrero 26/"/>
    </mc:Choice>
  </mc:AlternateContent>
  <xr:revisionPtr revIDLastSave="246" documentId="8_{8DBC9B21-E405-4C29-8980-7EA19D1AEE0C}" xr6:coauthVersionLast="47" xr6:coauthVersionMax="47" xr10:uidLastSave="{D53D6903-CBE4-438E-895A-2BF46906ADE5}"/>
  <bookViews>
    <workbookView xWindow="-28920" yWindow="-45" windowWidth="29040" windowHeight="15720" xr2:uid="{C5F59F09-CA4C-4BF1-A2A6-DE031DB4FB1F}"/>
  </bookViews>
  <sheets>
    <sheet name="BG1" sheetId="2" r:id="rId1"/>
    <sheet name="BalanceGeneral339-20251011-0553" sheetId="4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'BG1'!$C$2:$G$149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'BG1'!$F$142</definedName>
    <definedName name="Pat_InteresMinor_Ant">'BG1'!$G$142</definedName>
    <definedName name="Pat_Reservas_Act">'BG1'!#REF!</definedName>
    <definedName name="Pat_Reservas_Ant">'BG1'!$G$139</definedName>
    <definedName name="Pat_ResultadosAcum_Act">'BG1'!$F$141</definedName>
    <definedName name="Pat_ResultadosAcum_Ant">'BG1'!$G$141</definedName>
    <definedName name="Pat_TransferenciaCap_Act">'BG1'!#REF!</definedName>
    <definedName name="Pat_TransferenciaCap_Ant">'BG1'!#REF!</definedName>
    <definedName name="Pat_VariacionesNoReser_Act">'BG1'!$F$140</definedName>
    <definedName name="Pat_VariacionesNoReser_Ant">'BG1'!$G$140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'BG1'!$F$108</definedName>
    <definedName name="PC_FondTercGar_DepEnGar_Ant">'BG1'!#REF!</definedName>
    <definedName name="PC_FondTercGar_FondTercCajaUnica_Act">'BG1'!$F$107</definedName>
    <definedName name="PC_FondTercGar_FondTercCajaUnica_Ant">'BG1'!$G$107</definedName>
    <definedName name="PC_FondTercGar_OtrosFondTer_Act">'BG1'!$F$109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'BG1'!$F$114</definedName>
    <definedName name="PC_OtrosPas_IngresosxDevengar_Ant">'BG1'!$G$114</definedName>
    <definedName name="PC_OtrosPas_InstrDerivados_Act">'BG1'!$F$115</definedName>
    <definedName name="PC_OtrosPas_InstrDerivados_Ant">'BG1'!$G$115</definedName>
    <definedName name="PC_OtrosPas_PasCortPlazSujDep_Act">'BG1'!$F$116</definedName>
    <definedName name="PC_OtrosPas_PasCortPlazSujDep_Ant">'BG1'!$G$116</definedName>
    <definedName name="PC_ProvReservTec_Prov_Act">[1]BG1!$E$108</definedName>
    <definedName name="PC_ProvReservTec_Prov_Ant">[1]BG1!$F$108</definedName>
    <definedName name="PC_ProvReservTec_ReservTec_Act">'BG1'!$F$112</definedName>
    <definedName name="PC_ProvReservTec_ReservTec_Ant">'BG1'!$G$112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'BG1'!$F$121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'BG1'!$F$125</definedName>
    <definedName name="PnoC_ProvReservTec_Prov_Ant">'BG1'!$G$125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8" i="2" l="1"/>
  <c r="G144" i="2"/>
  <c r="F144" i="2"/>
  <c r="F125" i="2"/>
  <c r="F67" i="2" l="1"/>
  <c r="G141" i="2"/>
  <c r="G139" i="2"/>
  <c r="G137" i="2"/>
  <c r="G125" i="2"/>
  <c r="G112" i="2"/>
  <c r="G111" i="2"/>
  <c r="G108" i="2"/>
  <c r="G107" i="2"/>
  <c r="G105" i="2"/>
  <c r="G92" i="2"/>
  <c r="G91" i="2"/>
  <c r="G67" i="2"/>
  <c r="G60" i="2"/>
  <c r="G58" i="2"/>
  <c r="G41" i="2"/>
  <c r="G40" i="2"/>
  <c r="G36" i="2"/>
  <c r="G30" i="2"/>
  <c r="G17" i="2"/>
  <c r="G13" i="2"/>
  <c r="G12" i="2"/>
  <c r="F139" i="2"/>
  <c r="F141" i="2"/>
  <c r="F137" i="2"/>
  <c r="F112" i="2"/>
  <c r="F111" i="2"/>
  <c r="F108" i="2"/>
  <c r="F107" i="2"/>
  <c r="F105" i="2"/>
  <c r="F92" i="2"/>
  <c r="F91" i="2"/>
  <c r="F60" i="2"/>
  <c r="F58" i="2"/>
  <c r="F41" i="2"/>
  <c r="F40" i="2"/>
  <c r="F36" i="2"/>
  <c r="F30" i="2"/>
  <c r="F17" i="2"/>
  <c r="F13" i="2"/>
  <c r="F12" i="2"/>
  <c r="F110" i="2" l="1"/>
  <c r="F106" i="2"/>
  <c r="F90" i="2"/>
  <c r="G146" i="2"/>
  <c r="G90" i="2"/>
  <c r="H105" i="2"/>
  <c r="F146" i="2"/>
  <c r="H144" i="2"/>
  <c r="I144" i="2" s="1"/>
  <c r="G135" i="2" l="1"/>
  <c r="F135" i="2"/>
  <c r="G87" i="2"/>
  <c r="F87" i="2"/>
  <c r="H138" i="2"/>
  <c r="I138" i="2" s="1"/>
  <c r="H139" i="2"/>
  <c r="I139" i="2" s="1"/>
  <c r="H140" i="2"/>
  <c r="I140" i="2" s="1"/>
  <c r="H141" i="2"/>
  <c r="I141" i="2" s="1"/>
  <c r="H137" i="2"/>
  <c r="I137" i="2" s="1"/>
  <c r="H124" i="2"/>
  <c r="H111" i="2"/>
  <c r="I111" i="2" s="1"/>
  <c r="H67" i="2"/>
  <c r="I67" i="2" s="1"/>
  <c r="H58" i="2"/>
  <c r="I58" i="2" s="1"/>
  <c r="F10" i="2"/>
  <c r="H94" i="2"/>
  <c r="I94" i="2" s="1"/>
  <c r="H90" i="2" l="1"/>
  <c r="I90" i="2" s="1"/>
  <c r="H60" i="2"/>
  <c r="I60" i="2" s="1"/>
  <c r="H17" i="2"/>
  <c r="I17" i="2" s="1"/>
  <c r="H135" i="2"/>
  <c r="I135" i="2" s="1"/>
  <c r="H108" i="2"/>
  <c r="I108" i="2" s="1"/>
  <c r="H92" i="2"/>
  <c r="I92" i="2" s="1"/>
  <c r="H107" i="2"/>
  <c r="I107" i="2" s="1"/>
  <c r="G110" i="2"/>
  <c r="G59" i="2"/>
  <c r="H112" i="2"/>
  <c r="I112" i="2" s="1"/>
  <c r="H36" i="2"/>
  <c r="I36" i="2" s="1"/>
  <c r="H40" i="2"/>
  <c r="I40" i="2" s="1"/>
  <c r="G10" i="2"/>
  <c r="H10" i="2" s="1"/>
  <c r="I10" i="2" s="1"/>
  <c r="H12" i="2"/>
  <c r="I12" i="2" s="1"/>
  <c r="H146" i="2"/>
  <c r="I146" i="2" s="1"/>
  <c r="H91" i="2"/>
  <c r="I91" i="2" s="1"/>
  <c r="H41" i="2"/>
  <c r="I41" i="2" s="1"/>
  <c r="H30" i="2"/>
  <c r="I30" i="2" s="1"/>
  <c r="H13" i="2"/>
  <c r="I13" i="2" s="1"/>
  <c r="F57" i="2"/>
  <c r="G16" i="2"/>
  <c r="F16" i="2"/>
  <c r="H110" i="2" l="1"/>
  <c r="I110" i="2" s="1"/>
  <c r="H16" i="2"/>
  <c r="I16" i="2" s="1"/>
  <c r="F39" i="2"/>
  <c r="H14" i="2"/>
  <c r="I14" i="2" s="1"/>
  <c r="H15" i="2"/>
  <c r="I15" i="2" s="1"/>
  <c r="H18" i="2"/>
  <c r="I18" i="2" s="1"/>
  <c r="H19" i="2"/>
  <c r="I19" i="2" s="1"/>
  <c r="H20" i="2"/>
  <c r="I20" i="2" s="1"/>
  <c r="H21" i="2"/>
  <c r="I21" i="2" s="1"/>
  <c r="H93" i="2"/>
  <c r="I93" i="2" s="1"/>
  <c r="H95" i="2"/>
  <c r="I95" i="2" s="1"/>
  <c r="H96" i="2"/>
  <c r="I96" i="2" s="1"/>
  <c r="H97" i="2"/>
  <c r="I97" i="2" s="1"/>
  <c r="H98" i="2"/>
  <c r="I98" i="2" s="1"/>
  <c r="H100" i="2"/>
  <c r="I100" i="2" s="1"/>
  <c r="H101" i="2"/>
  <c r="I101" i="2" s="1"/>
  <c r="H102" i="2"/>
  <c r="I102" i="2" s="1"/>
  <c r="H103" i="2"/>
  <c r="I103" i="2" s="1"/>
  <c r="H104" i="2"/>
  <c r="I104" i="2" s="1"/>
  <c r="H109" i="2"/>
  <c r="I109" i="2" s="1"/>
  <c r="G57" i="2" l="1"/>
  <c r="H57" i="2" s="1"/>
  <c r="I57" i="2" s="1"/>
  <c r="H113" i="2" l="1"/>
  <c r="I113" i="2" s="1"/>
  <c r="H114" i="2"/>
  <c r="H115" i="2"/>
  <c r="I115" i="2" s="1"/>
  <c r="H116" i="2"/>
  <c r="I116" i="2" s="1"/>
  <c r="H117" i="2"/>
  <c r="I117" i="2" s="1"/>
  <c r="H142" i="2"/>
  <c r="I142" i="2" s="1"/>
  <c r="H136" i="2"/>
  <c r="I136" i="2" s="1"/>
  <c r="H128" i="2"/>
  <c r="H127" i="2"/>
  <c r="I127" i="2" s="1"/>
  <c r="H125" i="2"/>
  <c r="I125" i="2" s="1"/>
  <c r="H122" i="2"/>
  <c r="I122" i="2" s="1"/>
  <c r="H121" i="2"/>
  <c r="I121" i="2" s="1"/>
  <c r="H81" i="2"/>
  <c r="H80" i="2"/>
  <c r="I80" i="2" s="1"/>
  <c r="H79" i="2"/>
  <c r="I79" i="2" s="1"/>
  <c r="H78" i="2"/>
  <c r="I78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I38" i="2" s="1"/>
  <c r="H37" i="2"/>
  <c r="I37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11" i="2"/>
  <c r="I11" i="2" s="1"/>
  <c r="G39" i="2" l="1"/>
  <c r="H39" i="2" s="1"/>
  <c r="I39" i="2" s="1"/>
  <c r="F59" i="2"/>
  <c r="F82" i="2" s="1"/>
  <c r="F118" i="2"/>
  <c r="F22" i="2"/>
  <c r="F123" i="2" l="1"/>
  <c r="G22" i="2"/>
  <c r="H22" i="2" s="1"/>
  <c r="I22" i="2" s="1"/>
  <c r="G35" i="2"/>
  <c r="F35" i="2"/>
  <c r="G123" i="2"/>
  <c r="G120" i="2"/>
  <c r="G106" i="2"/>
  <c r="G99" i="2"/>
  <c r="H99" i="2" s="1"/>
  <c r="I99" i="2" s="1"/>
  <c r="G77" i="2"/>
  <c r="H59" i="2"/>
  <c r="I59" i="2" s="1"/>
  <c r="H35" i="2" l="1"/>
  <c r="I35" i="2" s="1"/>
  <c r="G82" i="2"/>
  <c r="H82" i="2" s="1"/>
  <c r="I82" i="2" s="1"/>
  <c r="H106" i="2"/>
  <c r="I106" i="2" s="1"/>
  <c r="F129" i="2"/>
  <c r="F131" i="2" s="1"/>
  <c r="H123" i="2"/>
  <c r="I123" i="2" s="1"/>
  <c r="F43" i="2"/>
  <c r="G43" i="2"/>
  <c r="H77" i="2"/>
  <c r="I77" i="2" s="1"/>
  <c r="G118" i="2"/>
  <c r="H118" i="2" s="1"/>
  <c r="I118" i="2" s="1"/>
  <c r="G129" i="2"/>
  <c r="H43" i="2" l="1"/>
  <c r="I43" i="2" s="1"/>
  <c r="H129" i="2"/>
  <c r="I129" i="2" s="1"/>
  <c r="F84" i="2"/>
  <c r="G131" i="2"/>
  <c r="H131" i="2" s="1"/>
  <c r="I131" i="2" s="1"/>
  <c r="G84" i="2"/>
  <c r="H84" i="2" l="1"/>
  <c r="I84" i="2" s="1"/>
  <c r="G148" i="2"/>
  <c r="H148" i="2" l="1"/>
  <c r="I148" i="2" s="1"/>
</calcChain>
</file>

<file path=xl/sharedStrings.xml><?xml version="1.0" encoding="utf-8"?>
<sst xmlns="http://schemas.openxmlformats.org/spreadsheetml/2006/main" count="1368" uniqueCount="954">
  <si>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</si>
  <si>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</si>
  <si>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</si>
  <si>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</si>
  <si>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</si>
  <si>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</si>
  <si>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</si>
  <si>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</si>
  <si>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</si>
  <si>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</si>
  <si>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</si>
  <si>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</si>
  <si>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</si>
  <si>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</si>
  <si>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</si>
  <si>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</si>
  <si>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</si>
  <si>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</si>
  <si>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</si>
  <si>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</si>
  <si>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</si>
  <si>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</si>
  <si>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</si>
  <si>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</si>
  <si>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</si>
  <si>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</si>
  <si>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</si>
  <si>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</si>
  <si>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</si>
  <si>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</si>
  <si>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</si>
  <si>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</si>
  <si>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</si>
  <si>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</si>
  <si>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</si>
  <si>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</si>
  <si>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</si>
  <si>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</si>
  <si>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</si>
  <si>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</si>
  <si>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</si>
  <si>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</si>
  <si>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</si>
  <si>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</si>
  <si>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</si>
  <si>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</si>
  <si>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</si>
  <si>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</si>
  <si>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</si>
  <si>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</si>
  <si>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</si>
  <si>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</si>
  <si>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</si>
  <si>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</si>
  <si>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</si>
  <si>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</si>
  <si>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</si>
  <si>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</si>
  <si>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</si>
  <si>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</si>
  <si>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</si>
  <si>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</si>
  <si>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</si>
  <si>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</si>
  <si>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</si>
  <si>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</si>
  <si>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</si>
  <si>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</si>
  <si>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</si>
  <si>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</si>
  <si>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</si>
  <si>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</si>
  <si>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</si>
  <si>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</si>
  <si>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</si>
  <si>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</si>
  <si>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</si>
  <si>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</si>
  <si>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</si>
  <si>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</si>
  <si>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</si>
  <si>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</si>
  <si>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</si>
  <si>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</si>
  <si>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</si>
  <si>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</si>
  <si>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</si>
  <si>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</si>
  <si>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</si>
  <si>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</si>
  <si>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</si>
  <si>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</si>
  <si>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</si>
  <si>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</si>
  <si>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</si>
  <si>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</si>
  <si>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</si>
  <si>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</si>
  <si>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</si>
  <si>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</si>
  <si>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</si>
  <si>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</si>
  <si>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</si>
  <si>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</si>
  <si>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</si>
  <si>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</si>
  <si>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</si>
  <si>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</si>
  <si>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</si>
  <si>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</si>
  <si>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</si>
  <si>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</si>
  <si>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</si>
  <si>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</si>
  <si>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</si>
  <si>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</si>
  <si>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</si>
  <si>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</si>
  <si>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</si>
  <si>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</si>
  <si>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</si>
  <si>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</si>
  <si>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</si>
  <si>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</si>
  <si>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</si>
  <si>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</si>
  <si>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</si>
  <si>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</si>
  <si>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</si>
  <si>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</si>
  <si>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</si>
  <si>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</si>
  <si>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</si>
  <si>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</si>
  <si>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</si>
  <si>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</si>
  <si>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</si>
  <si>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</si>
  <si>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</si>
  <si>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</si>
  <si>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</si>
  <si>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</si>
  <si>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</si>
  <si>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</si>
  <si>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</si>
  <si>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</si>
  <si>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</si>
  <si>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</si>
  <si>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</si>
  <si>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</si>
  <si>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</si>
  <si>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</si>
  <si>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</si>
  <si>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</si>
  <si>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</si>
  <si>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</si>
  <si>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</si>
  <si>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</si>
  <si>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</si>
  <si>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</si>
  <si>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</si>
  <si>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</si>
  <si>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</si>
  <si>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</si>
  <si>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</si>
  <si>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</si>
  <si>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</si>
  <si>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</si>
  <si>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</si>
  <si>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</si>
  <si>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</si>
  <si>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</si>
  <si>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</si>
  <si>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</si>
  <si>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</si>
  <si>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</si>
  <si>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</si>
  <si>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</si>
  <si>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</si>
  <si>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</si>
  <si>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</si>
  <si>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</si>
  <si>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</si>
  <si>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</si>
  <si>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</si>
  <si>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</si>
  <si>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</si>
  <si>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</si>
  <si>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</si>
  <si>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</si>
  <si>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</si>
  <si>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</si>
  <si>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</si>
  <si>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</si>
  <si>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</si>
  <si>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</si>
  <si>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</si>
  <si>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</si>
  <si>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</si>
  <si>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</si>
  <si>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</si>
  <si>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</si>
  <si>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</si>
  <si>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</si>
  <si>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</si>
  <si>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</si>
  <si>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</si>
  <si>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</si>
  <si>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</si>
  <si>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</si>
  <si>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</si>
  <si>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</si>
  <si>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</si>
  <si>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</si>
  <si>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</si>
  <si>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</si>
  <si>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</si>
  <si>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</si>
  <si>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</si>
  <si>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</si>
  <si>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</si>
  <si>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</si>
  <si>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</si>
  <si>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</si>
  <si>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</si>
  <si>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</si>
  <si>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</si>
  <si>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</si>
  <si>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</si>
  <si>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</si>
  <si>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</si>
  <si>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</si>
  <si>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</si>
  <si>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</si>
  <si>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</si>
  <si>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</si>
  <si>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</si>
  <si>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</si>
  <si>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</si>
  <si>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</si>
  <si>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</si>
  <si>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</si>
  <si>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</si>
  <si>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</si>
  <si>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</si>
  <si>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</si>
  <si>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</si>
  <si>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</si>
  <si>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</si>
  <si>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</si>
  <si>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</si>
  <si>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</si>
  <si>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</si>
  <si>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</si>
  <si>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</si>
  <si>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</si>
  <si>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</si>
  <si>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</si>
  <si>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</si>
  <si>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</si>
  <si>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</si>
  <si>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</si>
  <si>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</si>
  <si>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</si>
  <si>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</si>
  <si>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</si>
  <si>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</si>
  <si>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</si>
  <si>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</si>
  <si>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</si>
  <si>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</si>
  <si>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</si>
  <si>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</si>
  <si>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</si>
  <si>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</si>
  <si>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</si>
  <si>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</si>
  <si>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</si>
  <si>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</si>
  <si>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</si>
  <si>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</si>
  <si>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</si>
  <si>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</si>
  <si>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</si>
  <si>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</si>
  <si>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</si>
  <si>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</si>
  <si>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</si>
  <si>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</si>
  <si>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</si>
  <si>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</si>
  <si>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</si>
  <si>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</si>
  <si>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</si>
  <si>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</si>
  <si>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</si>
  <si>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</si>
  <si>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</si>
  <si>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</si>
  <si>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</si>
  <si>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</si>
  <si>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</si>
  <si>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</si>
  <si>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</si>
  <si>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</si>
  <si>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</si>
  <si>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</si>
  <si>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</si>
  <si>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</si>
  <si>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</si>
  <si>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</si>
  <si>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</si>
  <si>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</si>
  <si>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</si>
  <si>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</si>
  <si>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</si>
  <si>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</si>
  <si>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</si>
  <si>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</si>
  <si>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</si>
  <si>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</si>
  <si>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</si>
  <si>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</si>
  <si>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</si>
  <si>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</si>
  <si>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</si>
  <si>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</si>
  <si>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</si>
  <si>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</si>
  <si>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</si>
  <si>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</si>
  <si>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</si>
  <si>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</si>
  <si>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</si>
  <si>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</si>
  <si>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</si>
  <si>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</si>
  <si>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</si>
  <si>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</si>
  <si>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</si>
  <si>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</si>
  <si>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</si>
  <si>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</si>
  <si>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</si>
  <si>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</si>
  <si>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</si>
  <si>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</si>
  <si>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</si>
  <si>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</si>
  <si>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</si>
  <si>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</si>
  <si>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</si>
  <si>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</si>
  <si>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</si>
  <si>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</si>
  <si>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</si>
  <si>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</si>
  <si>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</si>
  <si>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</si>
  <si>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</si>
  <si>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</si>
  <si>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</si>
  <si>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</si>
  <si>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</si>
  <si>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</si>
  <si>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</si>
  <si>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</si>
  <si>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</si>
  <si>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</si>
  <si>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</si>
  <si>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</si>
  <si>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</si>
  <si>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</si>
  <si>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</si>
  <si>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</si>
  <si>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</si>
  <si>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</si>
  <si>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</si>
  <si>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</si>
  <si>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</si>
  <si>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</si>
  <si>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</si>
  <si>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</si>
  <si>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</si>
  <si>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</si>
  <si>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</si>
  <si>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</si>
  <si>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</si>
  <si>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</si>
  <si>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</si>
  <si>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</si>
  <si>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</si>
  <si>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</si>
  <si>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</si>
  <si>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</si>
  <si>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</si>
  <si>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</si>
  <si>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</si>
  <si>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</si>
  <si>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</si>
  <si>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</si>
  <si>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</si>
  <si>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</si>
  <si>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</si>
  <si>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</si>
  <si>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</si>
  <si>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</si>
  <si>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</si>
  <si>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</si>
  <si>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</si>
  <si>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</si>
  <si>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</si>
  <si>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</si>
  <si>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</si>
  <si>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</si>
  <si>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</si>
  <si>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</si>
  <si>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</si>
  <si>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</si>
  <si>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</si>
  <si>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</si>
  <si>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</si>
  <si>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</si>
  <si>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</si>
  <si>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</si>
  <si>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</si>
  <si>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</si>
  <si>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</si>
  <si>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</si>
  <si>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</si>
  <si>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</si>
  <si>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</si>
  <si>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</si>
  <si>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</si>
  <si>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</si>
  <si>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</si>
  <si>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</si>
  <si>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</si>
  <si>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</si>
  <si>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</si>
  <si>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</si>
  <si>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</si>
  <si>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</si>
  <si>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</si>
  <si>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</si>
  <si>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</si>
  <si>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</si>
  <si>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</si>
  <si>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</si>
  <si>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</si>
  <si>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</si>
  <si>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</si>
  <si>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</si>
  <si>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</si>
  <si>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</si>
  <si>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</si>
  <si>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</si>
  <si>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</si>
  <si>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</si>
  <si>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</si>
  <si>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</si>
  <si>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</si>
  <si>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</si>
  <si>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</si>
  <si>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</si>
  <si>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</si>
  <si>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</si>
  <si>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</si>
  <si>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</si>
  <si>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</si>
  <si>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</si>
  <si>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</si>
  <si>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</si>
  <si>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</si>
  <si>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</si>
  <si>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</si>
  <si>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</si>
  <si>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</si>
  <si>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</si>
  <si>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</si>
  <si>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</si>
  <si>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</si>
  <si>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</si>
  <si>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</si>
  <si>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</si>
  <si>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</si>
  <si>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</si>
  <si>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</si>
  <si>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</si>
  <si>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</si>
  <si>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</si>
  <si>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</si>
  <si>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</si>
  <si>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</si>
  <si>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</si>
  <si>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</si>
  <si>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</si>
  <si>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</si>
  <si>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</si>
  <si>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</si>
  <si>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</si>
  <si>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</si>
  <si>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</si>
  <si>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</si>
  <si>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</si>
  <si>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</si>
  <si>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</si>
  <si>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</si>
  <si>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</si>
  <si>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</si>
  <si>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</si>
  <si>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</si>
  <si>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</si>
  <si>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</si>
  <si>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</si>
  <si>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</si>
  <si>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</si>
  <si>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</si>
  <si>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</si>
  <si>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</si>
  <si>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</si>
  <si>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</si>
  <si>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</si>
  <si>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</si>
  <si>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</si>
  <si>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</si>
  <si>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</si>
  <si>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</si>
  <si>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</si>
  <si>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</si>
  <si>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</si>
  <si>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</si>
  <si>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</si>
  <si>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</si>
  <si>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</si>
  <si>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</si>
  <si>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</si>
  <si>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</si>
  <si>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</si>
  <si>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</si>
  <si>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</si>
  <si>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</si>
  <si>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</si>
  <si>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</si>
  <si>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</si>
  <si>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</si>
  <si>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</si>
  <si>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</si>
  <si>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</si>
  <si>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</si>
  <si>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</si>
  <si>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</si>
  <si>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</si>
  <si>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</si>
  <si>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</si>
  <si>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</si>
  <si>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</si>
  <si>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</si>
  <si>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</si>
  <si>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</si>
  <si>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</si>
  <si>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</si>
  <si>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</si>
  <si>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</si>
  <si>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</si>
  <si>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</si>
  <si>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</si>
  <si>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</si>
  <si>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</si>
  <si>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</si>
  <si>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</si>
  <si>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</si>
  <si>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</si>
  <si>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</si>
  <si>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</si>
  <si>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</si>
  <si>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</si>
  <si>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</si>
  <si>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</si>
  <si>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</si>
  <si>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</si>
  <si>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</si>
  <si>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</si>
  <si>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</si>
  <si>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</si>
  <si>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</si>
  <si>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Revaluaciones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</si>
  <si>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</si>
  <si>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</si>
  <si>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</si>
  <si>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</si>
  <si>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</si>
  <si>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</si>
  <si>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</si>
  <si>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</si>
  <si>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</si>
  <si>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</si>
  <si>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</si>
  <si>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</si>
  <si>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</si>
  <si>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</si>
  <si>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</si>
  <si>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</si>
  <si>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</si>
  <si>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</si>
  <si>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</si>
  <si>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</si>
  <si>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</si>
  <si>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</si>
  <si>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</si>
  <si>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</si>
  <si>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</si>
  <si>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</si>
  <si>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</si>
  <si>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</si>
  <si>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</si>
  <si>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</si>
  <si>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</si>
  <si>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</si>
  <si>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</si>
  <si>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</si>
  <si>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</si>
  <si>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</si>
  <si>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</si>
  <si>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</si>
  <si>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</si>
  <si>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</si>
  <si>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</si>
  <si>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</si>
  <si>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</si>
  <si>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</si>
  <si>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</si>
  <si>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</si>
  <si>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</si>
  <si>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</si>
  <si>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</si>
  <si>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</si>
  <si>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</si>
  <si>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</si>
  <si>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</si>
  <si>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</si>
  <si>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</si>
  <si>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</si>
  <si>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</si>
  <si>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</si>
  <si>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</si>
  <si>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</si>
  <si>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</si>
  <si>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</si>
  <si>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</si>
  <si>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</si>
  <si>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</si>
  <si>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</si>
  <si>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</si>
  <si>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</si>
  <si>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</si>
  <si>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</si>
  <si>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</si>
  <si>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</si>
  <si>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</si>
  <si>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</si>
  <si>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</si>
  <si>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</si>
  <si>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</si>
  <si>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</si>
  <si>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</si>
  <si>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</si>
  <si>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</si>
  <si>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</si>
  <si>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</si>
  <si>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</si>
  <si>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</si>
  <si>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</si>
  <si>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</si>
  <si>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</si>
  <si>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</si>
  <si>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</si>
  <si>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</si>
  <si>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</si>
  <si>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</si>
  <si>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</si>
  <si>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</si>
  <si>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</si>
  <si>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</si>
  <si>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</si>
  <si>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</si>
  <si>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</si>
  <si>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</si>
  <si>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</si>
  <si>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</si>
  <si>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</si>
  <si>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</si>
  <si>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</si>
  <si>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</si>
  <si>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</si>
  <si>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</si>
  <si>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</si>
  <si>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</si>
  <si>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</si>
  <si>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</si>
  <si>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</si>
  <si>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</si>
  <si>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</si>
  <si>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</si>
  <si>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</si>
  <si>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</si>
  <si>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</si>
  <si>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</si>
  <si>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</si>
  <si>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</si>
  <si>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</si>
  <si>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</si>
  <si>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</si>
  <si>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</si>
  <si>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</si>
  <si>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</si>
  <si>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</si>
  <si>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</si>
  <si>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</si>
  <si>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</si>
  <si>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</si>
  <si>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</si>
  <si>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</si>
  <si>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</si>
  <si>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</si>
  <si>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</si>
  <si>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</si>
  <si>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</si>
  <si>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</si>
  <si>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</si>
  <si>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</si>
  <si>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</si>
  <si>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</si>
  <si>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</si>
  <si>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</si>
  <si>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</si>
  <si>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</si>
  <si>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</si>
  <si>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</si>
  <si>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</si>
  <si>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</si>
  <si>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</si>
  <si>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</si>
  <si>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</si>
  <si>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</si>
  <si>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</si>
  <si>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</si>
  <si>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</si>
  <si>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</si>
  <si>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Sistema de Emergencias 9-1-1</t>
  </si>
  <si>
    <t>Útiles materiales y suministros diversos</t>
  </si>
  <si>
    <t>0001-1-4-01-99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</si>
  <si>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</si>
  <si>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</si>
  <si>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</si>
  <si>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</si>
  <si>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</si>
  <si>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</si>
  <si>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</si>
  <si>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</si>
  <si>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</si>
  <si>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</si>
  <si>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</si>
  <si>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</si>
  <si>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</si>
  <si>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</si>
  <si>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</si>
  <si>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</si>
  <si>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</si>
  <si>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</si>
  <si>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</si>
  <si>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</si>
  <si>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</si>
  <si>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</si>
  <si>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</si>
  <si>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</si>
  <si>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</si>
  <si>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</si>
  <si>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</si>
  <si>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</si>
  <si>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</si>
  <si>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</si>
  <si>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</si>
  <si>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</si>
  <si>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</si>
  <si>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</si>
  <si>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</si>
  <si>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</si>
  <si>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</si>
  <si>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</si>
  <si>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</si>
  <si>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</si>
  <si>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</si>
  <si>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</si>
  <si>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</si>
  <si>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</si>
  <si>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</si>
  <si>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</si>
  <si>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</si>
  <si>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</si>
  <si>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</si>
  <si>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</si>
  <si>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</si>
  <si>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</si>
  <si>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</si>
  <si>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</si>
  <si>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</si>
  <si>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</si>
  <si>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</si>
  <si>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</si>
  <si>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</si>
  <si>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</si>
  <si>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</si>
  <si>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</si>
  <si>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</si>
  <si>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</si>
  <si>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</si>
  <si>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</si>
  <si>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</si>
  <si>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</si>
  <si>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</si>
  <si>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</si>
  <si>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</si>
  <si>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</si>
  <si>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</si>
  <si>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</si>
  <si>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</si>
  <si>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</si>
  <si>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</si>
  <si>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</si>
  <si>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</si>
  <si>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</si>
  <si>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</si>
  <si>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</si>
  <si>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</si>
  <si>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</si>
  <si>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</si>
  <si>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</si>
  <si>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</si>
  <si>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</si>
  <si>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</si>
  <si>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</si>
  <si>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</si>
  <si>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</si>
  <si>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</si>
  <si>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</si>
  <si>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</si>
  <si>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</si>
  <si>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</si>
  <si>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</si>
  <si>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</si>
  <si>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</si>
  <si>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</si>
  <si>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</si>
  <si>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</si>
  <si>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</si>
  <si>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</si>
  <si>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</si>
  <si>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</si>
  <si>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</si>
  <si>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</si>
  <si>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</si>
  <si>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</si>
  <si>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</si>
  <si>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</si>
  <si>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</si>
  <si>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</si>
  <si>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</si>
  <si>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</si>
  <si>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</si>
  <si>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</si>
  <si>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</si>
  <si>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</si>
  <si>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</si>
  <si>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</si>
  <si>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</si>
  <si>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</si>
  <si>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</si>
  <si>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</si>
  <si>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</si>
  <si>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</si>
  <si>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</si>
  <si>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</si>
  <si>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</si>
  <si>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</si>
  <si>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</si>
  <si>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</si>
  <si>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</si>
  <si>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</si>
  <si>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</si>
  <si>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</si>
  <si>
    <t>Deudas por anticipos a corto plazo</t>
  </si>
  <si>
    <t>Deudas por anticipos a cuenta de impuestos sobre los ingresos y utilidades de pe</t>
  </si>
  <si>
    <t>0002-1-1-07-01-01-2-99999-1-01</t>
  </si>
  <si>
    <t>0002-1-1-07-01-01-2-99999-1</t>
  </si>
  <si>
    <t>N/A</t>
  </si>
  <si>
    <t>0002-1-1-07-01-01-2-99999</t>
  </si>
  <si>
    <t>0002-1-1-07-01-01-2</t>
  </si>
  <si>
    <t>Deudas por anticipos a cuenta de impuestos sobre los ingresos las utilidades y l</t>
  </si>
  <si>
    <t>0002-1-1-07-01-01</t>
  </si>
  <si>
    <t>Deudas por anticipos a cuenta de impuestos c/p</t>
  </si>
  <si>
    <t>0002-1-1-07-01</t>
  </si>
  <si>
    <t>0002-1-1-07</t>
  </si>
  <si>
    <t>Planta eléctrica (Mejoras)</t>
  </si>
  <si>
    <t>0001-2-5-01-03-03-5-99999-1-01</t>
  </si>
  <si>
    <t>0001-2-5-01-03-03-5-99999-1</t>
  </si>
  <si>
    <t>Mejoras</t>
  </si>
  <si>
    <t>0001-2-5-01-03-03-5-99999</t>
  </si>
  <si>
    <t>0001-2-5-01-03-03-5</t>
  </si>
  <si>
    <t>Costa Rica Internet Service Provider, S. A. (CRISP) LUMINET</t>
  </si>
  <si>
    <t>0001-1-3-98-01-01-1-99999-1-12</t>
  </si>
  <si>
    <t>Networking Commnications de Costa Rica S. R. L.</t>
  </si>
  <si>
    <t>0001-1-3-98-01-01-1-99999-1-11</t>
  </si>
  <si>
    <t>Arreglo de pago Tecnología y Sistemas WILCASJI S.A</t>
  </si>
  <si>
    <t>0001-1-3-98-01-01-1-99999-1-10</t>
  </si>
  <si>
    <t>Arreglo de pago 3-102-826261 SRL</t>
  </si>
  <si>
    <t>0001-1-3-98-01-01-1-99999-1-08</t>
  </si>
  <si>
    <t>Arreglo de pago Fibra en Casa S.A</t>
  </si>
  <si>
    <t>0001-1-3-98-01-01-1-99999-1-07</t>
  </si>
  <si>
    <t>Arreglo de pago Instalaciones Tecnológicas Segura Siles Intecss</t>
  </si>
  <si>
    <t>0001-1-3-98-01-01-1-99999-1-06</t>
  </si>
  <si>
    <t>cuenta</t>
  </si>
  <si>
    <t>0001-1-3-98-01-01-1-99999-1-13</t>
  </si>
  <si>
    <t>Soluciones Baltu Tecnología S.A.</t>
  </si>
  <si>
    <t>0001-1-1-01-02-02-3</t>
  </si>
  <si>
    <t>Caja Única</t>
  </si>
  <si>
    <t>0001-1-1-01-02-02-3-11206</t>
  </si>
  <si>
    <t>0001-1-1-01-02-02-3-11206-2</t>
  </si>
  <si>
    <t>Tesorería Nacional colones</t>
  </si>
  <si>
    <t>0001-1-1-01-02-02-3-11206-2-06</t>
  </si>
  <si>
    <t>Ministerio de Hacienda</t>
  </si>
  <si>
    <t>0001-1-3-08-99-99-1-99999-1-02</t>
  </si>
  <si>
    <t>Avances de Efectivo</t>
  </si>
  <si>
    <t>0002-1-1-01-04-99-1-99999-1</t>
  </si>
  <si>
    <t>Estudiantes</t>
  </si>
  <si>
    <t>0002-1-1-01-04-99-1-99999-1-01</t>
  </si>
  <si>
    <t>Valoración Medicina Laboral</t>
  </si>
  <si>
    <t>0002-1-1-02-01-01-1</t>
  </si>
  <si>
    <t>Sueldos para cargos fijos</t>
  </si>
  <si>
    <t>0002-1-1-02-01-01-1-99999</t>
  </si>
  <si>
    <t>0002-1-1-02-01-01-1-99999-1</t>
  </si>
  <si>
    <t>0002-1-1-02-01-01-1-99999-1-01</t>
  </si>
  <si>
    <t>Al 28 de febrero 2026</t>
  </si>
  <si>
    <r>
      <t>Mes:</t>
    </r>
    <r>
      <rPr>
        <sz val="10"/>
        <rFont val="Arial"/>
      </rPr>
      <t xml:space="preserve">  Febrero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</rPr>
      <t xml:space="preserve">  2026</t>
    </r>
  </si>
  <si>
    <t>0001-1-1-02-01-02-1-99999-1-01</t>
  </si>
  <si>
    <t>Depósitos a plazo fijo Banco de Costa Rica</t>
  </si>
  <si>
    <t>0001-1-3-98-01-01-1-99999-1-14</t>
  </si>
  <si>
    <t>Wiifii DTH Costa Rica Limitada</t>
  </si>
  <si>
    <t>0001-1-9-01-01-01-1-99999-1-06</t>
  </si>
  <si>
    <t>Riesgo del Trabajo</t>
  </si>
  <si>
    <t>0002-1-1-02-01-06-1-99999</t>
  </si>
  <si>
    <t>0002-1-1-02-01-06-1-99999-1</t>
  </si>
  <si>
    <t>0002-1-1-02-01-06-1-99999-1-14</t>
  </si>
  <si>
    <t>Cooperativas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</si>
</sst>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  <numFmt numFmtId="168" formatCode="_-* #,##0_-;\-* #,##0_-;_-* &quot;-&quot;??_-;_-@_-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1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0" fontId="25" fillId="0" borderId="0" applyNumberFormat="0" applyFill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6" applyNumberFormat="0" applyAlignment="0" applyProtection="0"/>
    <xf numFmtId="0" fontId="33" fillId="11" borderId="7" applyNumberFormat="0" applyAlignment="0" applyProtection="0"/>
    <xf numFmtId="0" fontId="34" fillId="11" borderId="6" applyNumberFormat="0" applyAlignment="0" applyProtection="0"/>
    <xf numFmtId="0" fontId="35" fillId="0" borderId="8" applyNumberFormat="0" applyFill="0" applyAlignment="0" applyProtection="0"/>
    <xf numFmtId="0" fontId="36" fillId="12" borderId="9" applyNumberFormat="0" applyAlignment="0" applyProtection="0"/>
    <xf numFmtId="0" fontId="1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38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3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38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38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38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38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13" borderId="10" applyNumberFormat="0" applyFon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" fillId="0" borderId="0"/>
    <xf numFmtId="0" fontId="6" fillId="13" borderId="10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43" fontId="40" fillId="0" borderId="0" applyFont="0" applyFill="0" applyBorder="0" applyAlignment="0" applyProtection="0"/>
    <xf numFmtId="0" fontId="5" fillId="0" borderId="0"/>
    <xf numFmtId="0" fontId="5" fillId="13" borderId="10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0" borderId="0"/>
    <xf numFmtId="0" fontId="3" fillId="0" borderId="0"/>
    <xf numFmtId="0" fontId="3" fillId="13" borderId="10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3" borderId="10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3" borderId="1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120">
    <xf numFmtId="0" fontId="0" fillId="0" borderId="0" xfId="0"/>
    <xf numFmtId="0" fontId="11" fillId="4" borderId="0" xfId="0" applyFont="1" applyFill="1"/>
    <xf numFmtId="0" fontId="12" fillId="4" borderId="0" xfId="0" applyFont="1" applyFill="1"/>
    <xf numFmtId="0" fontId="12" fillId="2" borderId="0" xfId="0" applyFont="1" applyFill="1"/>
    <xf numFmtId="0" fontId="14" fillId="2" borderId="0" xfId="0" applyFont="1" applyFill="1"/>
    <xf numFmtId="0" fontId="11" fillId="3" borderId="0" xfId="0" applyFont="1" applyFill="1" applyAlignment="1">
      <alignment vertical="center"/>
    </xf>
    <xf numFmtId="17" fontId="15" fillId="3" borderId="0" xfId="0" applyNumberFormat="1" applyFont="1" applyFill="1" applyAlignment="1">
      <alignment horizontal="right" vertical="center"/>
    </xf>
    <xf numFmtId="0" fontId="16" fillId="0" borderId="0" xfId="0" applyFont="1"/>
    <xf numFmtId="165" fontId="13" fillId="0" borderId="0" xfId="1" applyNumberFormat="1" applyFont="1" applyBorder="1" applyAlignment="1">
      <alignment horizontal="right"/>
    </xf>
    <xf numFmtId="165" fontId="13" fillId="0" borderId="0" xfId="0" applyNumberFormat="1" applyFont="1" applyAlignment="1">
      <alignment horizontal="left" indent="4"/>
    </xf>
    <xf numFmtId="0" fontId="11" fillId="3" borderId="0" xfId="0" applyFont="1" applyFill="1" applyAlignment="1">
      <alignment vertical="top"/>
    </xf>
    <xf numFmtId="165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left" indent="4"/>
    </xf>
    <xf numFmtId="165" fontId="11" fillId="0" borderId="0" xfId="0" applyNumberFormat="1" applyFont="1" applyAlignment="1">
      <alignment horizontal="right" wrapText="1"/>
    </xf>
    <xf numFmtId="165" fontId="12" fillId="0" borderId="0" xfId="0" applyNumberFormat="1" applyFont="1" applyAlignment="1">
      <alignment horizontal="right" wrapText="1"/>
    </xf>
    <xf numFmtId="165" fontId="12" fillId="0" borderId="0" xfId="0" applyNumberFormat="1" applyFont="1" applyAlignment="1">
      <alignment horizontal="left" wrapText="1" indent="4"/>
    </xf>
    <xf numFmtId="3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vertical="center"/>
    </xf>
    <xf numFmtId="0" fontId="17" fillId="2" borderId="0" xfId="0" applyFont="1" applyFill="1"/>
    <xf numFmtId="0" fontId="11" fillId="2" borderId="0" xfId="0" applyFont="1" applyFill="1"/>
    <xf numFmtId="0" fontId="18" fillId="0" borderId="0" xfId="0" applyFont="1"/>
    <xf numFmtId="9" fontId="14" fillId="2" borderId="0" xfId="2" applyFont="1" applyFill="1" applyBorder="1"/>
    <xf numFmtId="165" fontId="13" fillId="0" borderId="0" xfId="1" applyNumberFormat="1" applyFont="1" applyBorder="1" applyAlignment="1">
      <alignment horizontal="left" indent="4"/>
    </xf>
    <xf numFmtId="0" fontId="12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165" fontId="11" fillId="3" borderId="0" xfId="0" applyNumberFormat="1" applyFont="1" applyFill="1" applyAlignment="1">
      <alignment horizontal="right" wrapText="1"/>
    </xf>
    <xf numFmtId="165" fontId="15" fillId="0" borderId="0" xfId="1" applyNumberFormat="1" applyFont="1" applyBorder="1" applyAlignment="1">
      <alignment horizontal="left" indent="4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5" fillId="2" borderId="0" xfId="1" applyNumberFormat="1" applyFont="1" applyFill="1" applyBorder="1" applyAlignment="1">
      <alignment horizontal="right"/>
    </xf>
    <xf numFmtId="165" fontId="15" fillId="2" borderId="0" xfId="1" applyNumberFormat="1" applyFont="1" applyFill="1" applyBorder="1" applyAlignment="1">
      <alignment horizontal="left" indent="4"/>
    </xf>
    <xf numFmtId="165" fontId="15" fillId="4" borderId="0" xfId="1" applyNumberFormat="1" applyFont="1" applyFill="1" applyBorder="1" applyAlignment="1">
      <alignment horizontal="right"/>
    </xf>
    <xf numFmtId="165" fontId="15" fillId="4" borderId="0" xfId="0" applyNumberFormat="1" applyFont="1" applyFill="1" applyAlignment="1">
      <alignment horizontal="left" indent="4"/>
    </xf>
    <xf numFmtId="165" fontId="11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165" fontId="15" fillId="0" borderId="0" xfId="0" applyNumberFormat="1" applyFont="1" applyAlignment="1">
      <alignment horizontal="left" indent="4"/>
    </xf>
    <xf numFmtId="165" fontId="11" fillId="0" borderId="0" xfId="0" applyNumberFormat="1" applyFont="1" applyAlignment="1">
      <alignment horizontal="left" wrapText="1" indent="4"/>
    </xf>
    <xf numFmtId="165" fontId="12" fillId="0" borderId="0" xfId="0" applyNumberFormat="1" applyFont="1" applyAlignment="1">
      <alignment horizontal="left" wrapText="1" indent="1"/>
    </xf>
    <xf numFmtId="165" fontId="12" fillId="2" borderId="0" xfId="0" applyNumberFormat="1" applyFont="1" applyFill="1" applyAlignment="1">
      <alignment horizontal="right" wrapText="1"/>
    </xf>
    <xf numFmtId="165" fontId="13" fillId="2" borderId="0" xfId="0" applyNumberFormat="1" applyFont="1" applyFill="1" applyAlignment="1">
      <alignment horizontal="left" indent="4"/>
    </xf>
    <xf numFmtId="165" fontId="13" fillId="0" borderId="0" xfId="0" applyNumberFormat="1" applyFont="1"/>
    <xf numFmtId="165" fontId="11" fillId="2" borderId="0" xfId="0" applyNumberFormat="1" applyFont="1" applyFill="1" applyAlignment="1">
      <alignment horizontal="right" wrapText="1"/>
    </xf>
    <xf numFmtId="0" fontId="12" fillId="3" borderId="0" xfId="0" applyFont="1" applyFill="1"/>
    <xf numFmtId="0" fontId="11" fillId="3" borderId="0" xfId="0" applyFont="1" applyFill="1"/>
    <xf numFmtId="165" fontId="15" fillId="2" borderId="0" xfId="0" applyNumberFormat="1" applyFont="1" applyFill="1" applyAlignment="1">
      <alignment horizontal="right"/>
    </xf>
    <xf numFmtId="165" fontId="15" fillId="4" borderId="0" xfId="0" applyNumberFormat="1" applyFont="1" applyFill="1" applyAlignment="1">
      <alignment horizontal="right"/>
    </xf>
    <xf numFmtId="0" fontId="17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 vertical="center"/>
    </xf>
    <xf numFmtId="166" fontId="15" fillId="4" borderId="0" xfId="1" applyNumberFormat="1" applyFont="1" applyFill="1" applyBorder="1" applyAlignment="1">
      <alignment horizontal="right"/>
    </xf>
    <xf numFmtId="165" fontId="15" fillId="3" borderId="0" xfId="0" applyNumberFormat="1" applyFont="1" applyFill="1" applyAlignment="1">
      <alignment horizontal="right" vertical="top" wrapText="1" indent="1"/>
    </xf>
    <xf numFmtId="9" fontId="15" fillId="0" borderId="0" xfId="2" applyFon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9" fontId="13" fillId="0" borderId="0" xfId="2" applyFont="1" applyBorder="1" applyAlignment="1">
      <alignment horizontal="center"/>
    </xf>
    <xf numFmtId="165" fontId="11" fillId="2" borderId="0" xfId="0" applyNumberFormat="1" applyFont="1" applyFill="1" applyAlignment="1">
      <alignment horizontal="right" indent="1"/>
    </xf>
    <xf numFmtId="9" fontId="12" fillId="2" borderId="0" xfId="2" applyFont="1" applyFill="1" applyBorder="1" applyAlignment="1">
      <alignment horizontal="center"/>
    </xf>
    <xf numFmtId="165" fontId="12" fillId="2" borderId="0" xfId="0" applyNumberFormat="1" applyFont="1" applyFill="1" applyAlignment="1">
      <alignment horizontal="right" indent="1"/>
    </xf>
    <xf numFmtId="37" fontId="12" fillId="2" borderId="0" xfId="0" applyNumberFormat="1" applyFont="1" applyFill="1" applyAlignment="1">
      <alignment horizontal="right" indent="1"/>
    </xf>
    <xf numFmtId="9" fontId="15" fillId="3" borderId="0" xfId="2" applyFont="1" applyFill="1" applyBorder="1" applyAlignment="1">
      <alignment horizontal="center" vertical="center"/>
    </xf>
    <xf numFmtId="9" fontId="12" fillId="0" borderId="0" xfId="2" applyFont="1" applyBorder="1" applyAlignment="1">
      <alignment horizontal="center"/>
    </xf>
    <xf numFmtId="165" fontId="12" fillId="0" borderId="0" xfId="1" applyNumberFormat="1" applyFont="1" applyBorder="1" applyAlignment="1">
      <alignment horizontal="left" indent="3"/>
    </xf>
    <xf numFmtId="165" fontId="11" fillId="3" borderId="0" xfId="0" applyNumberFormat="1" applyFont="1" applyFill="1" applyAlignment="1">
      <alignment horizontal="right" indent="1"/>
    </xf>
    <xf numFmtId="9" fontId="15" fillId="2" borderId="0" xfId="2" applyFont="1" applyFill="1" applyBorder="1" applyAlignment="1">
      <alignment horizontal="center"/>
    </xf>
    <xf numFmtId="165" fontId="12" fillId="2" borderId="0" xfId="1" applyNumberFormat="1" applyFont="1" applyFill="1" applyBorder="1" applyAlignment="1">
      <alignment horizontal="left" indent="3"/>
    </xf>
    <xf numFmtId="9" fontId="15" fillId="4" borderId="0" xfId="2" applyFont="1" applyFill="1" applyBorder="1" applyAlignment="1">
      <alignment horizontal="center"/>
    </xf>
    <xf numFmtId="9" fontId="13" fillId="2" borderId="0" xfId="2" applyFont="1" applyFill="1" applyBorder="1" applyAlignment="1">
      <alignment horizontal="center" vertical="center"/>
    </xf>
    <xf numFmtId="9" fontId="11" fillId="0" borderId="0" xfId="2" applyFont="1" applyBorder="1" applyAlignment="1">
      <alignment horizontal="center"/>
    </xf>
    <xf numFmtId="167" fontId="12" fillId="0" borderId="0" xfId="2" applyNumberFormat="1" applyFont="1" applyBorder="1" applyAlignment="1">
      <alignment horizontal="center"/>
    </xf>
    <xf numFmtId="165" fontId="11" fillId="3" borderId="0" xfId="0" applyNumberFormat="1" applyFont="1" applyFill="1" applyAlignment="1">
      <alignment horizontal="center" wrapText="1"/>
    </xf>
    <xf numFmtId="165" fontId="12" fillId="0" borderId="0" xfId="0" applyNumberFormat="1" applyFont="1"/>
    <xf numFmtId="165" fontId="12" fillId="2" borderId="0" xfId="0" applyNumberFormat="1" applyFont="1" applyFill="1"/>
    <xf numFmtId="165" fontId="11" fillId="2" borderId="0" xfId="0" applyNumberFormat="1" applyFont="1" applyFill="1"/>
    <xf numFmtId="3" fontId="10" fillId="0" borderId="0" xfId="0" applyNumberFormat="1" applyFont="1" applyAlignment="1">
      <alignment horizontal="right" wrapText="1"/>
    </xf>
    <xf numFmtId="3" fontId="12" fillId="0" borderId="0" xfId="0" applyNumberFormat="1" applyFont="1" applyAlignment="1">
      <alignment vertical="center"/>
    </xf>
    <xf numFmtId="9" fontId="12" fillId="2" borderId="0" xfId="2" applyFont="1" applyFill="1" applyBorder="1"/>
    <xf numFmtId="3" fontId="12" fillId="2" borderId="0" xfId="0" applyNumberFormat="1" applyFont="1" applyFill="1" applyAlignment="1">
      <alignment horizontal="right" wrapText="1"/>
    </xf>
    <xf numFmtId="165" fontId="12" fillId="2" borderId="0" xfId="0" applyNumberFormat="1" applyFont="1" applyFill="1" applyAlignment="1">
      <alignment horizontal="left" wrapText="1" indent="4"/>
    </xf>
    <xf numFmtId="3" fontId="11" fillId="2" borderId="0" xfId="0" applyNumberFormat="1" applyFont="1" applyFill="1" applyAlignment="1">
      <alignment horizontal="right" wrapText="1"/>
    </xf>
    <xf numFmtId="0" fontId="10" fillId="2" borderId="0" xfId="0" applyFont="1" applyFill="1" applyAlignment="1">
      <alignment wrapText="1"/>
    </xf>
    <xf numFmtId="9" fontId="13" fillId="2" borderId="0" xfId="2" applyFont="1" applyFill="1" applyBorder="1"/>
    <xf numFmtId="0" fontId="13" fillId="2" borderId="0" xfId="0" applyFont="1" applyFill="1"/>
    <xf numFmtId="0" fontId="13" fillId="0" borderId="0" xfId="0" applyFont="1"/>
    <xf numFmtId="0" fontId="8" fillId="0" borderId="0" xfId="4" applyAlignment="1">
      <alignment horizontal="left"/>
    </xf>
    <xf numFmtId="0" fontId="0" fillId="0" borderId="0" xfId="0" applyAlignment="1">
      <alignment horizontal="left"/>
    </xf>
    <xf numFmtId="0" fontId="0" fillId="5" borderId="0" xfId="0" applyFill="1"/>
    <xf numFmtId="165" fontId="13" fillId="0" borderId="0" xfId="0" applyNumberFormat="1" applyFont="1" applyAlignment="1">
      <alignment horizontal="right" indent="4"/>
    </xf>
    <xf numFmtId="165" fontId="11" fillId="2" borderId="0" xfId="0" applyNumberFormat="1" applyFont="1" applyFill="1" applyAlignment="1">
      <alignment horizontal="right" indent="2"/>
    </xf>
    <xf numFmtId="4" fontId="12" fillId="0" borderId="0" xfId="0" applyNumberFormat="1" applyFont="1" applyAlignment="1">
      <alignment horizontal="right" wrapText="1"/>
    </xf>
    <xf numFmtId="3" fontId="12" fillId="0" borderId="0" xfId="0" applyNumberFormat="1" applyFont="1"/>
    <xf numFmtId="168" fontId="12" fillId="0" borderId="0" xfId="69" applyNumberFormat="1" applyFont="1" applyAlignment="1">
      <alignment horizontal="right" wrapText="1"/>
    </xf>
    <xf numFmtId="0" fontId="24" fillId="6" borderId="0" xfId="0" applyFont="1" applyFill="1" applyAlignment="1">
      <alignment horizontal="righ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0" fontId="19" fillId="0" borderId="0" xfId="0" applyFont="1" applyAlignment="1">
      <alignment horizontal="right" wrapText="1"/>
    </xf>
    <xf numFmtId="4" fontId="19" fillId="0" borderId="0" xfId="0" applyNumberFormat="1" applyFont="1" applyAlignment="1">
      <alignment horizontal="right" wrapText="1"/>
    </xf>
    <xf numFmtId="4" fontId="22" fillId="0" borderId="1" xfId="0" applyNumberFormat="1" applyFont="1" applyBorder="1" applyAlignment="1">
      <alignment horizontal="right" wrapText="1"/>
    </xf>
    <xf numFmtId="4" fontId="22" fillId="5" borderId="0" xfId="0" applyNumberFormat="1" applyFont="1" applyFill="1" applyAlignment="1">
      <alignment horizontal="right" wrapText="1"/>
    </xf>
    <xf numFmtId="165" fontId="15" fillId="0" borderId="0" xfId="0" applyNumberFormat="1" applyFont="1" applyAlignment="1">
      <alignment horizontal="center"/>
    </xf>
    <xf numFmtId="9" fontId="15" fillId="0" borderId="0" xfId="2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20" fillId="0" borderId="1" xfId="0" applyFont="1" applyBorder="1"/>
    <xf numFmtId="0" fontId="0" fillId="0" borderId="1" xfId="0" applyBorder="1"/>
    <xf numFmtId="0" fontId="24" fillId="6" borderId="0" xfId="0" applyFont="1" applyFill="1" applyAlignment="1">
      <alignment horizontal="left"/>
    </xf>
    <xf numFmtId="0" fontId="20" fillId="0" borderId="1" xfId="0" applyFont="1" applyBorder="1" applyAlignment="1">
      <alignment wrapText="1"/>
    </xf>
    <xf numFmtId="0" fontId="23" fillId="5" borderId="0" xfId="0" applyFont="1" applyFill="1" applyAlignment="1">
      <alignment horizontal="left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1" xfId="0" applyBorder="1" applyAlignment="1">
      <alignment wrapText="1"/>
    </xf>
  </cellXfs>
  <cellStyles count="151">
    <cellStyle name="20% - Énfasis1" xfId="22" builtinId="30" customBuiltin="1"/>
    <cellStyle name="20% - Énfasis1 2" xfId="51" xr:uid="{BAC9A340-F82C-4AD6-B9F0-B6B76F9A45C0}"/>
    <cellStyle name="20% - Énfasis1 3" xfId="72" xr:uid="{38C50E6F-931E-41D0-B656-51C3A994A0E7}"/>
    <cellStyle name="20% - Énfasis1 4" xfId="93" xr:uid="{13FDFC44-4FD7-4DCB-81BF-B62184649C49}"/>
    <cellStyle name="20% - Énfasis1 5" xfId="113" xr:uid="{F288C808-92D4-4910-9882-051693F115AF}"/>
    <cellStyle name="20% - Énfasis1 6" xfId="133" xr:uid="{AC9AEF98-546F-48C7-B767-B19EB1F27BBA}"/>
    <cellStyle name="20% - Énfasis2" xfId="26" builtinId="34" customBuiltin="1"/>
    <cellStyle name="20% - Énfasis2 2" xfId="54" xr:uid="{5804D40F-4B60-4F2F-968C-FABAB19F2653}"/>
    <cellStyle name="20% - Énfasis2 3" xfId="75" xr:uid="{A8370F3A-38D1-486C-A697-FFA9C45927AD}"/>
    <cellStyle name="20% - Énfasis2 4" xfId="96" xr:uid="{837B2C52-1938-476E-A7B0-C68C6D34AADD}"/>
    <cellStyle name="20% - Énfasis2 5" xfId="116" xr:uid="{57138D25-ADD1-49E3-9D73-1B93B0EB2199}"/>
    <cellStyle name="20% - Énfasis2 6" xfId="136" xr:uid="{BB497199-384A-4E81-8650-F8066E4D0FB5}"/>
    <cellStyle name="20% - Énfasis3" xfId="30" builtinId="38" customBuiltin="1"/>
    <cellStyle name="20% - Énfasis3 2" xfId="57" xr:uid="{58B66174-5379-4A53-BDCA-1710ABD0FA3F}"/>
    <cellStyle name="20% - Énfasis3 3" xfId="78" xr:uid="{9F9FF278-4D81-41C9-B53B-2140FA3E0069}"/>
    <cellStyle name="20% - Énfasis3 4" xfId="99" xr:uid="{6A17D84E-65FE-47FE-9625-424EDAFB5E4B}"/>
    <cellStyle name="20% - Énfasis3 5" xfId="119" xr:uid="{A72BB4BA-955D-4594-8A51-100D56A1E719}"/>
    <cellStyle name="20% - Énfasis3 6" xfId="139" xr:uid="{76A296EF-F9A2-42FA-9235-8EE48D535C6D}"/>
    <cellStyle name="20% - Énfasis4" xfId="34" builtinId="42" customBuiltin="1"/>
    <cellStyle name="20% - Énfasis4 2" xfId="60" xr:uid="{C7DDD7A2-8BA5-4504-9BF7-1DEB3035DD05}"/>
    <cellStyle name="20% - Énfasis4 3" xfId="81" xr:uid="{8C57B8D5-9DF0-417A-81AB-4730A0711DEB}"/>
    <cellStyle name="20% - Énfasis4 4" xfId="102" xr:uid="{1A6E160F-7D74-4272-9153-88B0EF09BF18}"/>
    <cellStyle name="20% - Énfasis4 5" xfId="122" xr:uid="{8FBAD924-1149-4186-B898-BDA7B391AA48}"/>
    <cellStyle name="20% - Énfasis4 6" xfId="142" xr:uid="{8CD38D98-6832-4076-B650-B86470041BDD}"/>
    <cellStyle name="20% - Énfasis5" xfId="38" builtinId="46" customBuiltin="1"/>
    <cellStyle name="20% - Énfasis5 2" xfId="63" xr:uid="{A6D2BED8-113F-4E39-B9C9-2410E1DCAF1D}"/>
    <cellStyle name="20% - Énfasis5 3" xfId="84" xr:uid="{59E3E602-527E-4361-B5AA-994C7C17B139}"/>
    <cellStyle name="20% - Énfasis5 4" xfId="105" xr:uid="{77D2BD2A-67A3-4CFC-8E00-4374C4CC5507}"/>
    <cellStyle name="20% - Énfasis5 5" xfId="125" xr:uid="{032321F5-A2F7-418C-978B-A65796746950}"/>
    <cellStyle name="20% - Énfasis5 6" xfId="145" xr:uid="{439D062A-E5C9-4912-9D32-9FAFEDD85021}"/>
    <cellStyle name="20% - Énfasis6" xfId="42" builtinId="50" customBuiltin="1"/>
    <cellStyle name="20% - Énfasis6 2" xfId="66" xr:uid="{AA5A75D2-87F0-42C0-8B2C-393C507639B4}"/>
    <cellStyle name="20% - Énfasis6 3" xfId="87" xr:uid="{43DDD9CC-12E2-4926-9A7D-EF63F9E12411}"/>
    <cellStyle name="20% - Énfasis6 4" xfId="108" xr:uid="{C781159D-5E78-4F45-8E56-78DD5B996DAA}"/>
    <cellStyle name="20% - Énfasis6 5" xfId="128" xr:uid="{E7CCA368-14C2-483A-B47D-C45749C9898D}"/>
    <cellStyle name="20% - Énfasis6 6" xfId="148" xr:uid="{EB9C917E-8C22-426D-85B3-B8C516B13D33}"/>
    <cellStyle name="40% - Énfasis1" xfId="23" builtinId="31" customBuiltin="1"/>
    <cellStyle name="40% - Énfasis1 2" xfId="52" xr:uid="{96DD0059-691E-4EEB-A4AF-99491594B78B}"/>
    <cellStyle name="40% - Énfasis1 3" xfId="73" xr:uid="{31F11BE8-66B1-47C9-B5C2-AC703B465DBC}"/>
    <cellStyle name="40% - Énfasis1 4" xfId="94" xr:uid="{8A59CB1F-FA77-49EF-B48D-D8FDFC720D14}"/>
    <cellStyle name="40% - Énfasis1 5" xfId="114" xr:uid="{392CD286-57B3-4703-85DE-71492220232D}"/>
    <cellStyle name="40% - Énfasis1 6" xfId="134" xr:uid="{76BA24DE-42FD-48A7-BCC9-A713056B7AB5}"/>
    <cellStyle name="40% - Énfasis2" xfId="27" builtinId="35" customBuiltin="1"/>
    <cellStyle name="40% - Énfasis2 2" xfId="55" xr:uid="{6F0CB1FC-DA2B-408B-842D-73234697427B}"/>
    <cellStyle name="40% - Énfasis2 3" xfId="76" xr:uid="{5E16B61F-C547-416A-9588-3C110211AC15}"/>
    <cellStyle name="40% - Énfasis2 4" xfId="97" xr:uid="{83A1D45F-2BF9-48E6-A75B-9868C932F730}"/>
    <cellStyle name="40% - Énfasis2 5" xfId="117" xr:uid="{F291D818-9B67-4310-91BA-6D3F91F58A97}"/>
    <cellStyle name="40% - Énfasis2 6" xfId="137" xr:uid="{6EFFB171-6E56-4195-838B-D02AF90D21E2}"/>
    <cellStyle name="40% - Énfasis3" xfId="31" builtinId="39" customBuiltin="1"/>
    <cellStyle name="40% - Énfasis3 2" xfId="58" xr:uid="{31F7C34E-1CFE-4FF6-843C-4794C10514C3}"/>
    <cellStyle name="40% - Énfasis3 3" xfId="79" xr:uid="{081F246F-78BB-4168-89FE-C03B93D461DB}"/>
    <cellStyle name="40% - Énfasis3 4" xfId="100" xr:uid="{456441F8-0844-4662-B928-6B21E801BA1F}"/>
    <cellStyle name="40% - Énfasis3 5" xfId="120" xr:uid="{7533C055-2005-4DF9-8ED1-13E9C5A17F38}"/>
    <cellStyle name="40% - Énfasis3 6" xfId="140" xr:uid="{03671C8E-23D1-4288-B03A-209AE77FB9C8}"/>
    <cellStyle name="40% - Énfasis4" xfId="35" builtinId="43" customBuiltin="1"/>
    <cellStyle name="40% - Énfasis4 2" xfId="61" xr:uid="{B463135B-0CB2-49FF-807D-07E10B676F65}"/>
    <cellStyle name="40% - Énfasis4 3" xfId="82" xr:uid="{D4F3EC28-3660-4B68-9FEF-304545165FFB}"/>
    <cellStyle name="40% - Énfasis4 4" xfId="103" xr:uid="{2AA7AE86-1A13-460B-9706-29DE3F78C975}"/>
    <cellStyle name="40% - Énfasis4 5" xfId="123" xr:uid="{A552C304-167C-43A7-936D-3DA5BD1F529B}"/>
    <cellStyle name="40% - Énfasis4 6" xfId="143" xr:uid="{2E8AED87-FD51-4FC7-9AC3-AAAB0E4D61D8}"/>
    <cellStyle name="40% - Énfasis5" xfId="39" builtinId="47" customBuiltin="1"/>
    <cellStyle name="40% - Énfasis5 2" xfId="64" xr:uid="{D43080C4-E315-4B14-9E59-4E8BB1ECD6E8}"/>
    <cellStyle name="40% - Énfasis5 3" xfId="85" xr:uid="{D98851BD-1805-4A1D-AAFA-ECFAE48DA182}"/>
    <cellStyle name="40% - Énfasis5 4" xfId="106" xr:uid="{3B04ED2B-E34A-4772-81B8-03EB3A8EA8EC}"/>
    <cellStyle name="40% - Énfasis5 5" xfId="126" xr:uid="{4D6DE77A-900D-4DEE-B672-3E789B92FF58}"/>
    <cellStyle name="40% - Énfasis5 6" xfId="146" xr:uid="{BD2D39B9-0490-4518-999D-5051D846BE21}"/>
    <cellStyle name="40% - Énfasis6" xfId="43" builtinId="51" customBuiltin="1"/>
    <cellStyle name="40% - Énfasis6 2" xfId="67" xr:uid="{5A253A0A-9AD7-4AC1-8497-148A5064506A}"/>
    <cellStyle name="40% - Énfasis6 3" xfId="88" xr:uid="{B8CE63AA-7410-4FDF-A58F-09E418DE1056}"/>
    <cellStyle name="40% - Énfasis6 4" xfId="109" xr:uid="{888F9D78-36B4-4088-A461-CE57469D5AFC}"/>
    <cellStyle name="40% - Énfasis6 5" xfId="129" xr:uid="{F2392CA9-BD19-4372-989E-115F28A59534}"/>
    <cellStyle name="40% - Énfasis6 6" xfId="149" xr:uid="{110FFD5F-685C-4319-AFCA-8D8652744726}"/>
    <cellStyle name="60% - Énfasis1" xfId="24" builtinId="32" customBuiltin="1"/>
    <cellStyle name="60% - Énfasis1 2" xfId="53" xr:uid="{F0C87C1A-66A4-4858-886E-663E2AB8DF7C}"/>
    <cellStyle name="60% - Énfasis1 3" xfId="74" xr:uid="{40D3D281-2F07-4EA3-97F3-DCCBFC446256}"/>
    <cellStyle name="60% - Énfasis1 4" xfId="95" xr:uid="{062222FA-CB06-437E-A79B-A610EB9EC41D}"/>
    <cellStyle name="60% - Énfasis1 5" xfId="115" xr:uid="{33EE14F7-AB10-432A-9CBC-5D18F72E0AA7}"/>
    <cellStyle name="60% - Énfasis1 6" xfId="135" xr:uid="{A7470F90-0374-4149-B743-D7C815B1AC79}"/>
    <cellStyle name="60% - Énfasis2" xfId="28" builtinId="36" customBuiltin="1"/>
    <cellStyle name="60% - Énfasis2 2" xfId="56" xr:uid="{2DAF8535-126B-48EB-A6F9-0DE6513CC918}"/>
    <cellStyle name="60% - Énfasis2 3" xfId="77" xr:uid="{6624B3C1-199E-4762-858E-673999217129}"/>
    <cellStyle name="60% - Énfasis2 4" xfId="98" xr:uid="{5382E929-ED04-42D9-95ED-E1255D2DAD90}"/>
    <cellStyle name="60% - Énfasis2 5" xfId="118" xr:uid="{43BD36D7-BC6F-4C33-88EF-F7EE6712FD8F}"/>
    <cellStyle name="60% - Énfasis2 6" xfId="138" xr:uid="{D09C7F80-3F2E-4851-A988-2D0A44E01277}"/>
    <cellStyle name="60% - Énfasis3" xfId="32" builtinId="40" customBuiltin="1"/>
    <cellStyle name="60% - Énfasis3 2" xfId="59" xr:uid="{A9657687-75BA-4BE6-86C9-8EEDEB872049}"/>
    <cellStyle name="60% - Énfasis3 3" xfId="80" xr:uid="{0FD01E1A-27C1-498E-B915-847371923FAE}"/>
    <cellStyle name="60% - Énfasis3 4" xfId="101" xr:uid="{D40A4F62-621A-4EEB-AF7B-8D38304E5573}"/>
    <cellStyle name="60% - Énfasis3 5" xfId="121" xr:uid="{D4652589-B7E5-4B98-BDF7-7C3AFE29BA6F}"/>
    <cellStyle name="60% - Énfasis3 6" xfId="141" xr:uid="{8D99E5E5-290A-40C5-852C-A08B50FE366C}"/>
    <cellStyle name="60% - Énfasis4" xfId="36" builtinId="44" customBuiltin="1"/>
    <cellStyle name="60% - Énfasis4 2" xfId="62" xr:uid="{F269B9C8-F7EB-4D3E-9850-3A0BB51D883C}"/>
    <cellStyle name="60% - Énfasis4 3" xfId="83" xr:uid="{5EB7EC43-4AC2-452A-A749-CF3C282064C3}"/>
    <cellStyle name="60% - Énfasis4 4" xfId="104" xr:uid="{D15E2A8C-89A5-4C8F-9AAB-0836F4313A80}"/>
    <cellStyle name="60% - Énfasis4 5" xfId="124" xr:uid="{35DFF057-0B16-4B13-A27B-D237624A116F}"/>
    <cellStyle name="60% - Énfasis4 6" xfId="144" xr:uid="{1672C567-71E5-45D7-8F91-4DB2DBE46C24}"/>
    <cellStyle name="60% - Énfasis5" xfId="40" builtinId="48" customBuiltin="1"/>
    <cellStyle name="60% - Énfasis5 2" xfId="65" xr:uid="{09AD1EC4-D876-46A9-963C-E3A666369A61}"/>
    <cellStyle name="60% - Énfasis5 3" xfId="86" xr:uid="{A329CA23-AE4C-4975-B5D2-58F71BBCFE71}"/>
    <cellStyle name="60% - Énfasis5 4" xfId="107" xr:uid="{461B937B-4BAA-415F-A59B-7D758A734815}"/>
    <cellStyle name="60% - Énfasis5 5" xfId="127" xr:uid="{46F03587-C194-43B0-9148-38AF6D947421}"/>
    <cellStyle name="60% - Énfasis5 6" xfId="147" xr:uid="{81CACD31-9885-4252-8226-006C4F38CE1D}"/>
    <cellStyle name="60% - Énfasis6" xfId="44" builtinId="52" customBuiltin="1"/>
    <cellStyle name="60% - Énfasis6 2" xfId="68" xr:uid="{FDBA18FD-BD56-4F98-A4A8-ECD1398CA8A2}"/>
    <cellStyle name="60% - Énfasis6 3" xfId="89" xr:uid="{EE9F1792-E24D-47FB-92B6-9D6CE07001F7}"/>
    <cellStyle name="60% - Énfasis6 4" xfId="110" xr:uid="{3285AFA4-6E78-41A3-8E18-EEEA4B8B5B9B}"/>
    <cellStyle name="60% - Énfasis6 5" xfId="130" xr:uid="{BE671A5B-3833-4D8F-9CA7-05CC28E40A4A}"/>
    <cellStyle name="60% - Énfasis6 6" xfId="150" xr:uid="{204417F9-D984-472D-B636-975245E0D26A}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 customBuiltin="1"/>
    <cellStyle name="Hipervínculo visitado" xfId="48" builtinId="9" customBuiltin="1"/>
    <cellStyle name="Incorrecto" xfId="11" builtinId="27" customBuiltin="1"/>
    <cellStyle name="Millares" xfId="69" builtinId="3"/>
    <cellStyle name="Millares 2" xfId="1" xr:uid="{4681B332-13C6-4A94-B4D3-FA77DDF70220}"/>
    <cellStyle name="Neutral" xfId="12" builtinId="28" customBuiltin="1"/>
    <cellStyle name="Normal" xfId="0" builtinId="0"/>
    <cellStyle name="Normal 10" xfId="131" xr:uid="{957D19CE-DE87-4C33-9177-FD86BB372BFF}"/>
    <cellStyle name="Normal 2" xfId="4" xr:uid="{897E5A29-FBE3-4D73-B422-93CD0149EC91}"/>
    <cellStyle name="Normal 3" xfId="45" xr:uid="{4107557C-A808-4651-B496-2609E51A245D}"/>
    <cellStyle name="Normal 4" xfId="3" xr:uid="{E644479F-9D14-4B3F-B1D7-07C158AEC139}"/>
    <cellStyle name="Normal 5" xfId="49" xr:uid="{79E063CA-ACA9-43FE-A76D-730715963204}"/>
    <cellStyle name="Normal 6" xfId="70" xr:uid="{EED9E7C4-1719-4B6B-8939-8D82758BD8B3}"/>
    <cellStyle name="Normal 7" xfId="90" xr:uid="{4EBF8B9F-2CE2-40BB-9DB9-D200C2078B32}"/>
    <cellStyle name="Normal 8" xfId="91" xr:uid="{23583ED5-B9B1-4720-969B-99591539C119}"/>
    <cellStyle name="Normal 9" xfId="111" xr:uid="{A782D969-1E16-4C5A-A672-44F25E713179}"/>
    <cellStyle name="Notas 2" xfId="46" xr:uid="{AD987692-9D0A-4DDB-BCD1-4A5A57177FE2}"/>
    <cellStyle name="Notas 3" xfId="50" xr:uid="{8479EFE7-0AA9-42A4-86F0-7D0A018487EC}"/>
    <cellStyle name="Notas 4" xfId="71" xr:uid="{D91AC0AD-E10F-4FB0-9EC5-3F19E9B6BCD0}"/>
    <cellStyle name="Notas 5" xfId="92" xr:uid="{41B73C80-098A-4D68-BD7B-EFEAF37B8EBA}"/>
    <cellStyle name="Notas 6" xfId="112" xr:uid="{A67E3540-9DF8-430C-8638-41B9DF6CD63F}"/>
    <cellStyle name="Notas 7" xfId="132" xr:uid="{37401270-1CAD-48B0-84AD-4809DB84FDBE}"/>
    <cellStyle name="Porcentaje 2" xfId="2" xr:uid="{133C761B-2C26-4D58-83A9-8D2E6988A94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6"/>
  <sheetViews>
    <sheetView showGridLines="0" tabSelected="1" topLeftCell="B87" zoomScale="85" zoomScaleNormal="85" zoomScaleSheetLayoutView="110" workbookViewId="0">
      <selection activeCell="C149" sqref="C149:G149"/>
    </sheetView>
  </sheetViews>
  <sheetFormatPr baseColWidth="10" defaultColWidth="11.1796875" defaultRowHeight="15.5" x14ac:dyDescent="0.35"/>
  <cols>
    <col min="1" max="1" width="17.453125" style="82" hidden="1" customWidth="1"/>
    <col min="2" max="2" width="4.54296875" style="4" customWidth="1"/>
    <col min="3" max="3" width="2.36328125" style="48" customWidth="1"/>
    <col min="4" max="4" width="3.7265625" style="48" customWidth="1"/>
    <col min="5" max="5" width="52.81640625" style="48" bestFit="1" customWidth="1"/>
    <col min="6" max="6" width="18" style="8" customWidth="1"/>
    <col min="7" max="7" width="21.90625" style="9" bestFit="1" customWidth="1"/>
    <col min="8" max="8" width="18.7265625" style="21" customWidth="1"/>
    <col min="9" max="9" width="17.08984375" style="4" customWidth="1"/>
    <col min="10" max="10" width="11.1796875" style="3" customWidth="1"/>
    <col min="11" max="12" width="11.1796875" style="48" customWidth="1"/>
    <col min="13" max="16384" width="11.1796875" style="48"/>
  </cols>
  <sheetData>
    <row r="1" spans="1:20" s="21" customFormat="1" x14ac:dyDescent="0.35">
      <c r="A1" s="80"/>
      <c r="B1" s="4"/>
      <c r="C1" s="48"/>
      <c r="D1" s="48"/>
      <c r="E1" s="48"/>
      <c r="F1" s="8"/>
      <c r="G1" s="9"/>
      <c r="I1" s="4"/>
      <c r="J1" s="3"/>
      <c r="K1" s="48"/>
      <c r="L1" s="48"/>
      <c r="M1" s="75"/>
      <c r="N1" s="75"/>
      <c r="O1" s="75"/>
      <c r="P1" s="75"/>
      <c r="Q1" s="75"/>
      <c r="R1" s="75"/>
      <c r="S1" s="75"/>
      <c r="T1" s="75"/>
    </row>
    <row r="2" spans="1:20" s="21" customFormat="1" ht="17.25" customHeight="1" x14ac:dyDescent="0.35">
      <c r="A2" s="80"/>
      <c r="B2" s="4"/>
      <c r="C2" s="102" t="s">
        <v>0</v>
      </c>
      <c r="D2" s="102"/>
      <c r="E2" s="102"/>
      <c r="F2" s="102"/>
      <c r="G2" s="102"/>
      <c r="I2" s="4"/>
      <c r="J2" s="3"/>
      <c r="K2" s="48"/>
      <c r="L2" s="48"/>
      <c r="M2" s="75"/>
      <c r="N2" s="75"/>
      <c r="O2" s="75"/>
      <c r="P2" s="75"/>
      <c r="Q2" s="75"/>
      <c r="R2" s="75"/>
      <c r="S2" s="75"/>
      <c r="T2" s="75"/>
    </row>
    <row r="3" spans="1:20" s="21" customFormat="1" ht="14.25" customHeight="1" x14ac:dyDescent="0.35">
      <c r="A3" s="80"/>
      <c r="B3" s="4"/>
      <c r="C3" s="102" t="s">
        <v>100</v>
      </c>
      <c r="D3" s="102"/>
      <c r="E3" s="102"/>
      <c r="F3" s="102"/>
      <c r="G3" s="102"/>
      <c r="I3" s="4"/>
      <c r="J3" s="3"/>
      <c r="K3" s="48"/>
      <c r="L3" s="48"/>
      <c r="M3" s="75"/>
      <c r="N3" s="75"/>
      <c r="O3" s="75"/>
      <c r="P3" s="75"/>
      <c r="Q3" s="75"/>
      <c r="R3" s="75"/>
      <c r="S3" s="75"/>
      <c r="T3" s="75"/>
    </row>
    <row r="4" spans="1:20" s="21" customFormat="1" ht="14.25" customHeight="1" x14ac:dyDescent="0.35">
      <c r="A4" s="80"/>
      <c r="B4" s="4"/>
      <c r="C4" s="102" t="s">
        <v>942</v>
      </c>
      <c r="D4" s="102"/>
      <c r="E4" s="102"/>
      <c r="F4" s="102"/>
      <c r="G4" s="102"/>
      <c r="I4" s="4"/>
      <c r="J4" s="3"/>
      <c r="K4" s="48"/>
      <c r="L4" s="48"/>
      <c r="M4" s="75"/>
      <c r="N4" s="75"/>
      <c r="O4" s="75"/>
      <c r="P4" s="75"/>
      <c r="Q4" s="75"/>
      <c r="R4" s="75"/>
      <c r="S4" s="75"/>
      <c r="T4" s="75"/>
    </row>
    <row r="5" spans="1:20" s="21" customFormat="1" x14ac:dyDescent="0.35">
      <c r="A5" s="80"/>
      <c r="B5" s="4"/>
      <c r="C5" s="102" t="s">
        <v>1</v>
      </c>
      <c r="D5" s="102"/>
      <c r="E5" s="102"/>
      <c r="F5" s="102"/>
      <c r="G5" s="102"/>
      <c r="I5" s="4"/>
      <c r="J5" s="3"/>
      <c r="K5" s="48"/>
      <c r="L5" s="48"/>
      <c r="M5" s="75"/>
      <c r="N5" s="75"/>
      <c r="O5" s="75"/>
      <c r="P5" s="75"/>
      <c r="Q5" s="75"/>
      <c r="R5" s="75"/>
      <c r="S5" s="75"/>
      <c r="T5" s="75"/>
    </row>
    <row r="6" spans="1:20" s="21" customFormat="1" ht="29.25" customHeight="1" x14ac:dyDescent="0.35">
      <c r="A6" s="80"/>
      <c r="B6" s="4" t="s">
        <v>921</v>
      </c>
      <c r="C6" s="5" t="s">
        <v>2</v>
      </c>
      <c r="D6" s="10"/>
      <c r="E6" s="10"/>
      <c r="F6" s="6">
        <v>46081</v>
      </c>
      <c r="G6" s="6">
        <v>46081</v>
      </c>
      <c r="H6" s="51" t="s">
        <v>101</v>
      </c>
      <c r="I6" s="51" t="s">
        <v>102</v>
      </c>
      <c r="J6" s="3"/>
      <c r="K6" s="48"/>
      <c r="L6" s="48"/>
      <c r="M6" s="75"/>
      <c r="N6" s="75"/>
      <c r="O6" s="75"/>
      <c r="P6" s="75"/>
      <c r="Q6" s="75"/>
      <c r="R6" s="75"/>
      <c r="S6" s="75"/>
      <c r="T6" s="75"/>
    </row>
    <row r="7" spans="1:20" s="21" customFormat="1" ht="9" customHeight="1" x14ac:dyDescent="0.35">
      <c r="A7" s="80"/>
      <c r="B7" s="4"/>
      <c r="C7" s="103" t="s">
        <v>3</v>
      </c>
      <c r="D7" s="103"/>
      <c r="E7" s="103"/>
      <c r="F7" s="11"/>
      <c r="G7" s="12"/>
      <c r="H7" s="100"/>
      <c r="I7" s="101"/>
      <c r="J7" s="3"/>
      <c r="K7" s="48"/>
      <c r="L7" s="48"/>
      <c r="M7" s="75"/>
      <c r="N7" s="75"/>
      <c r="O7" s="75"/>
      <c r="P7" s="75"/>
      <c r="Q7" s="75"/>
      <c r="R7" s="75"/>
      <c r="S7" s="75"/>
      <c r="T7" s="75"/>
    </row>
    <row r="8" spans="1:20" s="21" customFormat="1" ht="9" customHeight="1" x14ac:dyDescent="0.35">
      <c r="A8" s="80"/>
      <c r="B8" s="4"/>
      <c r="C8" s="103"/>
      <c r="D8" s="103"/>
      <c r="E8" s="103"/>
      <c r="F8" s="11"/>
      <c r="G8" s="12"/>
      <c r="H8" s="100"/>
      <c r="I8" s="101"/>
      <c r="J8" s="3"/>
      <c r="K8" s="48"/>
      <c r="L8" s="48"/>
      <c r="M8" s="75"/>
      <c r="N8" s="75"/>
      <c r="O8" s="75"/>
      <c r="P8" s="75"/>
      <c r="Q8" s="75"/>
      <c r="R8" s="75"/>
      <c r="S8" s="75"/>
      <c r="T8" s="75"/>
    </row>
    <row r="9" spans="1:20" s="21" customFormat="1" ht="12" customHeight="1" x14ac:dyDescent="0.35">
      <c r="A9" s="80"/>
      <c r="B9" s="4"/>
      <c r="C9" s="48"/>
      <c r="D9" s="7" t="s">
        <v>4</v>
      </c>
      <c r="E9" s="48"/>
      <c r="F9" s="8"/>
      <c r="G9" s="9"/>
      <c r="H9" s="53"/>
      <c r="I9" s="54"/>
      <c r="J9" s="3"/>
      <c r="K9" s="48"/>
      <c r="L9" s="48"/>
      <c r="M9" s="75"/>
      <c r="N9" s="75"/>
      <c r="O9" s="75"/>
      <c r="P9" s="75"/>
      <c r="Q9" s="75"/>
      <c r="R9" s="75"/>
      <c r="S9" s="75"/>
      <c r="T9" s="75"/>
    </row>
    <row r="10" spans="1:20" s="21" customFormat="1" x14ac:dyDescent="0.35">
      <c r="A10" s="80"/>
      <c r="B10" s="4"/>
      <c r="C10" s="48"/>
      <c r="D10" s="47" t="s">
        <v>5</v>
      </c>
      <c r="E10" s="3"/>
      <c r="F10" s="41">
        <f>SUM(F12:F15)</f>
        <v>4477203.45</v>
      </c>
      <c r="G10" s="41">
        <f>SUM(G12:G15)</f>
        <v>242999.62</v>
      </c>
      <c r="H10" s="55">
        <f>+F10-G10</f>
        <v>4234203.83</v>
      </c>
      <c r="I10" s="56">
        <f>+H10/G10</f>
        <v>17.424734367897365</v>
      </c>
      <c r="J10" s="3"/>
      <c r="K10" s="48"/>
      <c r="L10" s="48"/>
      <c r="M10" s="75"/>
      <c r="N10" s="75"/>
      <c r="O10" s="75"/>
      <c r="P10" s="75"/>
      <c r="Q10" s="75"/>
      <c r="R10" s="75"/>
      <c r="S10" s="75"/>
      <c r="T10" s="75"/>
    </row>
    <row r="11" spans="1:20" s="21" customFormat="1" ht="12.75" hidden="1" customHeight="1" x14ac:dyDescent="0.35">
      <c r="A11" s="80"/>
      <c r="B11" s="4"/>
      <c r="C11" s="48"/>
      <c r="D11" s="48"/>
      <c r="E11" s="3" t="s">
        <v>6</v>
      </c>
      <c r="F11" s="38">
        <v>0</v>
      </c>
      <c r="G11" s="77">
        <v>0</v>
      </c>
      <c r="H11" s="57">
        <f t="shared" ref="H11:H76" si="0">+F11-G11</f>
        <v>0</v>
      </c>
      <c r="I11" s="56" t="e">
        <f t="shared" ref="I11:I41" si="1">+H11/G11</f>
        <v>#DIV/0!</v>
      </c>
      <c r="J11" s="3"/>
      <c r="K11" s="48"/>
      <c r="L11" s="48"/>
      <c r="M11" s="75"/>
      <c r="N11" s="75"/>
      <c r="O11" s="75"/>
      <c r="P11" s="75"/>
      <c r="Q11" s="75"/>
      <c r="R11" s="75"/>
      <c r="S11" s="75"/>
      <c r="T11" s="75"/>
    </row>
    <row r="12" spans="1:20" s="21" customFormat="1" x14ac:dyDescent="0.35">
      <c r="A12" s="80" t="s">
        <v>106</v>
      </c>
      <c r="B12" s="4" t="s">
        <v>106</v>
      </c>
      <c r="C12" s="48"/>
      <c r="D12" s="48"/>
      <c r="E12" s="3" t="s">
        <v>7</v>
      </c>
      <c r="F12" s="90">
        <f>VLOOKUP(B12,'BalanceGeneral339-20251011-0553'!A$10:E$603,3,0)</f>
        <v>4477203.45</v>
      </c>
      <c r="G12" s="90">
        <f>VLOOKUP(B12,'BalanceGeneral339-20251011-0553'!A$10:E$603,4,0)</f>
        <v>28367.119999999999</v>
      </c>
      <c r="H12" s="57">
        <f>+F12-G12</f>
        <v>4448836.33</v>
      </c>
      <c r="I12" s="56">
        <f t="shared" si="1"/>
        <v>156.83073678258492</v>
      </c>
      <c r="J12" s="3"/>
      <c r="K12" s="48"/>
      <c r="L12" s="48"/>
      <c r="M12" s="75"/>
      <c r="N12" s="75"/>
      <c r="O12" s="75"/>
      <c r="P12" s="75"/>
      <c r="Q12" s="75"/>
      <c r="R12" s="75"/>
      <c r="S12" s="75"/>
      <c r="T12" s="75"/>
    </row>
    <row r="13" spans="1:20" s="21" customFormat="1" ht="15.5" customHeight="1" x14ac:dyDescent="0.35">
      <c r="A13" s="80" t="s">
        <v>858</v>
      </c>
      <c r="B13" s="4" t="s">
        <v>858</v>
      </c>
      <c r="C13" s="48"/>
      <c r="D13" s="48"/>
      <c r="E13" s="3" t="s">
        <v>15</v>
      </c>
      <c r="F13" s="76">
        <f>VLOOKUP(B13,'BalanceGeneral339-20251011-0553'!A$10:E$603,3,0)</f>
        <v>0</v>
      </c>
      <c r="G13" s="90">
        <f>VLOOKUP(B13,'BalanceGeneral339-20251011-0553'!A$10:E$603,4,0)</f>
        <v>214632.5</v>
      </c>
      <c r="H13" s="57">
        <f>+F13-G13</f>
        <v>-214632.5</v>
      </c>
      <c r="I13" s="56">
        <f t="shared" si="1"/>
        <v>-1</v>
      </c>
      <c r="J13" s="3"/>
      <c r="K13" s="48"/>
      <c r="L13" s="48"/>
      <c r="M13" s="75"/>
      <c r="N13" s="75"/>
      <c r="O13" s="75"/>
      <c r="P13" s="75"/>
      <c r="Q13" s="75"/>
      <c r="R13" s="75"/>
      <c r="S13" s="75"/>
      <c r="T13" s="75"/>
    </row>
    <row r="14" spans="1:20" s="21" customFormat="1" ht="12.75" hidden="1" customHeight="1" x14ac:dyDescent="0.35">
      <c r="A14" s="80"/>
      <c r="B14" s="4"/>
      <c r="C14" s="48"/>
      <c r="D14" s="48"/>
      <c r="E14" s="3" t="s">
        <v>8</v>
      </c>
      <c r="F14" s="38">
        <v>0</v>
      </c>
      <c r="G14" s="77"/>
      <c r="H14" s="57">
        <f t="shared" ref="H14:H21" si="2">+F14-G14</f>
        <v>0</v>
      </c>
      <c r="I14" s="56" t="e">
        <f t="shared" si="1"/>
        <v>#DIV/0!</v>
      </c>
      <c r="J14" s="3"/>
      <c r="K14" s="48"/>
      <c r="L14" s="48"/>
      <c r="M14" s="75"/>
      <c r="N14" s="75"/>
      <c r="O14" s="75"/>
      <c r="P14" s="75"/>
      <c r="Q14" s="75"/>
      <c r="R14" s="75"/>
      <c r="S14" s="75"/>
      <c r="T14" s="75"/>
    </row>
    <row r="15" spans="1:20" s="21" customFormat="1" ht="4.5" hidden="1" customHeight="1" x14ac:dyDescent="0.35">
      <c r="A15" s="80"/>
      <c r="B15" s="4"/>
      <c r="C15" s="48"/>
      <c r="D15" s="48"/>
      <c r="E15" s="3" t="s">
        <v>9</v>
      </c>
      <c r="F15" s="76">
        <v>0</v>
      </c>
      <c r="G15" s="76">
        <v>0</v>
      </c>
      <c r="H15" s="57">
        <f t="shared" si="2"/>
        <v>0</v>
      </c>
      <c r="I15" s="56" t="e">
        <f t="shared" si="1"/>
        <v>#DIV/0!</v>
      </c>
      <c r="J15" s="3"/>
      <c r="K15" s="48"/>
      <c r="L15" s="48"/>
      <c r="M15" s="75"/>
      <c r="N15" s="75"/>
      <c r="O15" s="75"/>
      <c r="P15" s="75"/>
      <c r="Q15" s="75"/>
      <c r="R15" s="75"/>
      <c r="S15" s="75"/>
      <c r="T15" s="75"/>
    </row>
    <row r="16" spans="1:20" s="21" customFormat="1" ht="16.5" customHeight="1" x14ac:dyDescent="0.35">
      <c r="A16" s="80"/>
      <c r="B16" s="4"/>
      <c r="C16" s="48"/>
      <c r="D16" s="47" t="s">
        <v>10</v>
      </c>
      <c r="E16" s="3"/>
      <c r="F16" s="78">
        <f>SUM(F17:F19)</f>
        <v>0</v>
      </c>
      <c r="G16" s="78">
        <f>SUM(G17:G19)</f>
        <v>3700000</v>
      </c>
      <c r="H16" s="55">
        <f>+F16-G16</f>
        <v>-3700000</v>
      </c>
      <c r="I16" s="56">
        <f t="shared" si="1"/>
        <v>-1</v>
      </c>
      <c r="J16" s="3"/>
      <c r="K16" s="48"/>
      <c r="L16" s="48"/>
      <c r="M16" s="75"/>
      <c r="N16" s="75"/>
      <c r="O16" s="75"/>
      <c r="P16" s="75"/>
      <c r="Q16" s="75"/>
      <c r="R16" s="75"/>
      <c r="S16" s="75"/>
      <c r="T16" s="75"/>
    </row>
    <row r="17" spans="1:20" s="4" customFormat="1" ht="15.5" customHeight="1" x14ac:dyDescent="0.35">
      <c r="A17" s="83" t="s">
        <v>846</v>
      </c>
      <c r="B17" s="4" t="s">
        <v>844</v>
      </c>
      <c r="C17" s="48"/>
      <c r="D17" s="48"/>
      <c r="E17" s="3" t="s">
        <v>11</v>
      </c>
      <c r="F17" s="76">
        <f>VLOOKUP(B17,'BalanceGeneral339-20251011-0553'!A$10:E$603,3,0)</f>
        <v>0</v>
      </c>
      <c r="G17" s="90">
        <f>VLOOKUP(B17,'BalanceGeneral339-20251011-0553'!A$10:E$603,4,0)</f>
        <v>3700000</v>
      </c>
      <c r="H17" s="57">
        <f>+F17-G17</f>
        <v>-3700000</v>
      </c>
      <c r="I17" s="56">
        <f t="shared" si="1"/>
        <v>-1</v>
      </c>
      <c r="J17" s="3"/>
      <c r="K17" s="48"/>
      <c r="L17" s="48"/>
      <c r="M17" s="3"/>
      <c r="N17" s="3"/>
      <c r="O17" s="3"/>
      <c r="P17" s="3"/>
      <c r="Q17" s="3"/>
      <c r="R17" s="3"/>
      <c r="S17" s="3"/>
      <c r="T17" s="3"/>
    </row>
    <row r="18" spans="1:20" s="4" customFormat="1" ht="12.75" hidden="1" customHeight="1" x14ac:dyDescent="0.35">
      <c r="A18" s="81"/>
      <c r="C18" s="48"/>
      <c r="D18" s="48"/>
      <c r="E18" s="3" t="s">
        <v>12</v>
      </c>
      <c r="F18" s="76">
        <v>0</v>
      </c>
      <c r="G18" s="76">
        <v>0</v>
      </c>
      <c r="H18" s="57">
        <f t="shared" si="2"/>
        <v>0</v>
      </c>
      <c r="I18" s="56" t="e">
        <f t="shared" si="1"/>
        <v>#DIV/0!</v>
      </c>
      <c r="J18" s="3"/>
      <c r="K18" s="48"/>
      <c r="L18" s="48"/>
      <c r="M18" s="3"/>
      <c r="N18" s="3"/>
      <c r="O18" s="3"/>
      <c r="P18" s="3"/>
      <c r="Q18" s="3"/>
      <c r="R18" s="3"/>
      <c r="S18" s="3"/>
      <c r="T18" s="3"/>
    </row>
    <row r="19" spans="1:20" s="4" customFormat="1" ht="12.75" hidden="1" customHeight="1" x14ac:dyDescent="0.35">
      <c r="A19" s="81"/>
      <c r="C19" s="48"/>
      <c r="D19" s="48"/>
      <c r="E19" s="3" t="s">
        <v>13</v>
      </c>
      <c r="F19" s="76">
        <v>0</v>
      </c>
      <c r="G19" s="76">
        <v>0</v>
      </c>
      <c r="H19" s="57">
        <f t="shared" si="2"/>
        <v>0</v>
      </c>
      <c r="I19" s="56" t="e">
        <f t="shared" si="1"/>
        <v>#DIV/0!</v>
      </c>
      <c r="J19" s="3"/>
      <c r="K19" s="48"/>
      <c r="L19" s="48"/>
      <c r="M19" s="3"/>
      <c r="N19" s="3"/>
      <c r="O19" s="3"/>
      <c r="P19" s="3"/>
      <c r="Q19" s="3"/>
      <c r="R19" s="3"/>
      <c r="S19" s="3"/>
      <c r="T19" s="3"/>
    </row>
    <row r="20" spans="1:20" s="4" customFormat="1" ht="12.75" hidden="1" customHeight="1" x14ac:dyDescent="0.35">
      <c r="A20" s="81"/>
      <c r="C20" s="48"/>
      <c r="D20" s="48"/>
      <c r="E20" s="3" t="s">
        <v>14</v>
      </c>
      <c r="F20" s="76"/>
      <c r="G20" s="76"/>
      <c r="H20" s="57">
        <f t="shared" si="2"/>
        <v>0</v>
      </c>
      <c r="I20" s="56" t="e">
        <f t="shared" si="1"/>
        <v>#DIV/0!</v>
      </c>
      <c r="J20" s="3"/>
      <c r="K20" s="48"/>
      <c r="L20" s="48"/>
      <c r="M20" s="3"/>
      <c r="N20" s="3"/>
      <c r="O20" s="3"/>
      <c r="P20" s="3"/>
      <c r="Q20" s="3"/>
      <c r="R20" s="3"/>
      <c r="S20" s="3"/>
      <c r="T20" s="3"/>
    </row>
    <row r="21" spans="1:20" s="4" customFormat="1" ht="0.75" customHeight="1" x14ac:dyDescent="0.35">
      <c r="A21" s="81"/>
      <c r="C21" s="48"/>
      <c r="D21" s="48"/>
      <c r="E21" s="3" t="s">
        <v>15</v>
      </c>
      <c r="F21" s="76">
        <v>0</v>
      </c>
      <c r="G21" s="76">
        <v>0</v>
      </c>
      <c r="H21" s="57">
        <f t="shared" si="2"/>
        <v>0</v>
      </c>
      <c r="I21" s="56" t="e">
        <f t="shared" si="1"/>
        <v>#DIV/0!</v>
      </c>
      <c r="J21" s="3"/>
      <c r="K21" s="48"/>
      <c r="L21" s="48"/>
      <c r="M21" s="3"/>
      <c r="N21" s="3"/>
      <c r="O21" s="3"/>
      <c r="P21" s="3"/>
      <c r="Q21" s="3"/>
      <c r="R21" s="3"/>
      <c r="S21" s="3"/>
      <c r="T21" s="3"/>
    </row>
    <row r="22" spans="1:20" s="4" customFormat="1" x14ac:dyDescent="0.35">
      <c r="A22" s="81"/>
      <c r="C22" s="48"/>
      <c r="D22" s="47" t="s">
        <v>16</v>
      </c>
      <c r="E22" s="3"/>
      <c r="F22" s="78">
        <f>SUM(F30)</f>
        <v>21022.89</v>
      </c>
      <c r="G22" s="78">
        <f>SUM(G30)</f>
        <v>60537.37</v>
      </c>
      <c r="H22" s="55">
        <f>+F22-G22</f>
        <v>-39514.480000000003</v>
      </c>
      <c r="I22" s="56">
        <f t="shared" si="1"/>
        <v>-0.65272871946700028</v>
      </c>
      <c r="J22" s="3"/>
      <c r="K22" s="48"/>
      <c r="L22" s="48"/>
      <c r="M22" s="3"/>
      <c r="N22" s="3"/>
      <c r="O22" s="3"/>
      <c r="P22" s="3"/>
      <c r="Q22" s="3"/>
      <c r="R22" s="3"/>
      <c r="S22" s="3"/>
      <c r="T22" s="3"/>
    </row>
    <row r="23" spans="1:20" s="4" customFormat="1" ht="12.75" hidden="1" customHeight="1" x14ac:dyDescent="0.35">
      <c r="A23" s="81"/>
      <c r="C23" s="48"/>
      <c r="D23" s="48"/>
      <c r="E23" s="3" t="s">
        <v>17</v>
      </c>
      <c r="F23" s="38"/>
      <c r="G23" s="77"/>
      <c r="H23" s="57">
        <f t="shared" si="0"/>
        <v>0</v>
      </c>
      <c r="I23" s="56" t="e">
        <f t="shared" si="1"/>
        <v>#DIV/0!</v>
      </c>
      <c r="J23" s="3"/>
      <c r="K23" s="48"/>
      <c r="L23" s="48"/>
      <c r="M23" s="3"/>
      <c r="N23" s="3"/>
      <c r="O23" s="3"/>
      <c r="P23" s="3"/>
      <c r="Q23" s="3"/>
      <c r="R23" s="3"/>
      <c r="S23" s="3"/>
      <c r="T23" s="3"/>
    </row>
    <row r="24" spans="1:20" s="4" customFormat="1" ht="12.75" hidden="1" customHeight="1" x14ac:dyDescent="0.35">
      <c r="A24" s="81"/>
      <c r="C24" s="48"/>
      <c r="D24" s="48"/>
      <c r="E24" s="3" t="s">
        <v>18</v>
      </c>
      <c r="F24" s="38"/>
      <c r="G24" s="77"/>
      <c r="H24" s="57">
        <f t="shared" si="0"/>
        <v>0</v>
      </c>
      <c r="I24" s="56" t="e">
        <f t="shared" si="1"/>
        <v>#DIV/0!</v>
      </c>
      <c r="J24" s="3"/>
      <c r="K24" s="48"/>
      <c r="L24" s="48"/>
      <c r="M24" s="3"/>
      <c r="N24" s="3"/>
      <c r="O24" s="3"/>
      <c r="P24" s="3"/>
      <c r="Q24" s="3"/>
      <c r="R24" s="3"/>
      <c r="S24" s="3"/>
      <c r="T24" s="3"/>
    </row>
    <row r="25" spans="1:20" s="4" customFormat="1" ht="12.75" hidden="1" customHeight="1" x14ac:dyDescent="0.35">
      <c r="A25" s="81"/>
      <c r="C25" s="48"/>
      <c r="D25" s="48"/>
      <c r="E25" s="3" t="s">
        <v>19</v>
      </c>
      <c r="F25" s="38"/>
      <c r="G25" s="77"/>
      <c r="H25" s="57">
        <f t="shared" si="0"/>
        <v>0</v>
      </c>
      <c r="I25" s="56" t="e">
        <f t="shared" si="1"/>
        <v>#DIV/0!</v>
      </c>
      <c r="J25" s="3"/>
      <c r="K25" s="48"/>
      <c r="L25" s="48"/>
      <c r="M25" s="3"/>
      <c r="N25" s="3"/>
      <c r="O25" s="3"/>
      <c r="P25" s="3"/>
      <c r="Q25" s="3"/>
      <c r="R25" s="3"/>
      <c r="S25" s="3"/>
      <c r="T25" s="3"/>
    </row>
    <row r="26" spans="1:20" s="4" customFormat="1" ht="12.4" hidden="1" customHeight="1" x14ac:dyDescent="0.35">
      <c r="A26" s="81"/>
      <c r="C26" s="48"/>
      <c r="D26" s="48"/>
      <c r="E26" s="3" t="s">
        <v>20</v>
      </c>
      <c r="F26" s="38"/>
      <c r="G26" s="77"/>
      <c r="H26" s="57">
        <f t="shared" si="0"/>
        <v>0</v>
      </c>
      <c r="I26" s="56" t="e">
        <f t="shared" si="1"/>
        <v>#DIV/0!</v>
      </c>
      <c r="J26" s="3"/>
      <c r="K26" s="48"/>
      <c r="L26" s="48"/>
      <c r="M26" s="3"/>
      <c r="N26" s="3"/>
      <c r="O26" s="3"/>
      <c r="P26" s="3"/>
      <c r="Q26" s="3"/>
      <c r="R26" s="3"/>
      <c r="S26" s="3"/>
      <c r="T26" s="3"/>
    </row>
    <row r="27" spans="1:20" s="4" customFormat="1" ht="12.75" hidden="1" customHeight="1" x14ac:dyDescent="0.35">
      <c r="A27" s="81"/>
      <c r="C27" s="48"/>
      <c r="D27" s="48"/>
      <c r="E27" s="3" t="s">
        <v>21</v>
      </c>
      <c r="F27" s="38"/>
      <c r="G27" s="77"/>
      <c r="H27" s="57">
        <f t="shared" si="0"/>
        <v>0</v>
      </c>
      <c r="I27" s="56" t="e">
        <f t="shared" si="1"/>
        <v>#DIV/0!</v>
      </c>
      <c r="J27" s="3"/>
      <c r="K27" s="48"/>
      <c r="L27" s="48"/>
      <c r="M27" s="3"/>
      <c r="N27" s="3"/>
      <c r="O27" s="3"/>
      <c r="P27" s="3"/>
      <c r="Q27" s="3"/>
      <c r="R27" s="3"/>
      <c r="S27" s="3"/>
      <c r="T27" s="3"/>
    </row>
    <row r="28" spans="1:20" s="4" customFormat="1" ht="12.75" hidden="1" customHeight="1" x14ac:dyDescent="0.35">
      <c r="A28" s="81"/>
      <c r="C28" s="48"/>
      <c r="D28" s="48"/>
      <c r="E28" s="3" t="s">
        <v>22</v>
      </c>
      <c r="F28" s="38"/>
      <c r="G28" s="77"/>
      <c r="H28" s="57">
        <f t="shared" si="0"/>
        <v>0</v>
      </c>
      <c r="I28" s="56" t="e">
        <f t="shared" si="1"/>
        <v>#DIV/0!</v>
      </c>
      <c r="J28" s="3"/>
      <c r="K28" s="48"/>
      <c r="L28" s="48"/>
      <c r="M28" s="3"/>
      <c r="N28" s="3"/>
      <c r="O28" s="3"/>
      <c r="P28" s="3"/>
      <c r="Q28" s="3"/>
      <c r="R28" s="3"/>
      <c r="S28" s="3"/>
      <c r="T28" s="3"/>
    </row>
    <row r="29" spans="1:20" s="4" customFormat="1" ht="12.75" hidden="1" customHeight="1" x14ac:dyDescent="0.35">
      <c r="A29" s="81"/>
      <c r="C29" s="48"/>
      <c r="D29" s="48"/>
      <c r="E29" s="3" t="s">
        <v>23</v>
      </c>
      <c r="F29" s="38"/>
      <c r="G29" s="77"/>
      <c r="H29" s="57">
        <f t="shared" si="0"/>
        <v>0</v>
      </c>
      <c r="I29" s="56" t="e">
        <f t="shared" si="1"/>
        <v>#DIV/0!</v>
      </c>
      <c r="J29" s="3"/>
      <c r="K29" s="48"/>
      <c r="L29" s="48"/>
      <c r="M29" s="3"/>
      <c r="N29" s="3"/>
      <c r="O29" s="3"/>
      <c r="P29" s="3"/>
      <c r="Q29" s="3"/>
      <c r="R29" s="3"/>
      <c r="S29" s="3"/>
      <c r="T29" s="3"/>
    </row>
    <row r="30" spans="1:20" s="4" customFormat="1" x14ac:dyDescent="0.35">
      <c r="A30" s="81" t="s">
        <v>832</v>
      </c>
      <c r="B30" s="4" t="s">
        <v>832</v>
      </c>
      <c r="C30" s="48"/>
      <c r="D30" s="48"/>
      <c r="E30" s="3" t="s">
        <v>16</v>
      </c>
      <c r="F30" s="90">
        <f>VLOOKUP(B30,'BalanceGeneral339-20251011-0553'!A$10:E$603,3,0)</f>
        <v>21022.89</v>
      </c>
      <c r="G30" s="90">
        <f>VLOOKUP(B30,'BalanceGeneral339-20251011-0553'!A$10:E$603,4,0)</f>
        <v>60537.37</v>
      </c>
      <c r="H30" s="57">
        <f>+F30-G30</f>
        <v>-39514.480000000003</v>
      </c>
      <c r="I30" s="56">
        <f t="shared" si="1"/>
        <v>-0.65272871946700028</v>
      </c>
      <c r="J30" s="3"/>
      <c r="K30" s="48"/>
      <c r="L30" s="48"/>
      <c r="M30" s="3"/>
      <c r="N30" s="3"/>
      <c r="O30" s="3"/>
      <c r="P30" s="3"/>
      <c r="Q30" s="3"/>
      <c r="R30" s="3"/>
      <c r="S30" s="3"/>
      <c r="T30" s="3"/>
    </row>
    <row r="31" spans="1:20" s="4" customFormat="1" ht="12.75" hidden="1" customHeight="1" x14ac:dyDescent="0.35">
      <c r="A31" s="81"/>
      <c r="C31" s="48"/>
      <c r="D31" s="48"/>
      <c r="E31" s="48" t="s">
        <v>25</v>
      </c>
      <c r="F31" s="14">
        <v>0</v>
      </c>
      <c r="G31" s="15">
        <v>0</v>
      </c>
      <c r="H31" s="58">
        <f t="shared" si="0"/>
        <v>0</v>
      </c>
      <c r="I31" s="56" t="e">
        <f t="shared" si="1"/>
        <v>#DIV/0!</v>
      </c>
      <c r="J31" s="3"/>
      <c r="K31" s="48"/>
      <c r="L31" s="48"/>
      <c r="M31" s="3"/>
      <c r="N31" s="3"/>
      <c r="O31" s="3"/>
      <c r="P31" s="3"/>
      <c r="Q31" s="3"/>
      <c r="R31" s="3"/>
      <c r="S31" s="3"/>
      <c r="T31" s="3"/>
    </row>
    <row r="32" spans="1:20" s="4" customFormat="1" ht="12.75" hidden="1" customHeight="1" x14ac:dyDescent="0.35">
      <c r="A32" s="81"/>
      <c r="C32" s="48"/>
      <c r="D32" s="48"/>
      <c r="E32" s="48" t="s">
        <v>26</v>
      </c>
      <c r="F32" s="14">
        <v>0</v>
      </c>
      <c r="G32" s="15">
        <v>0</v>
      </c>
      <c r="H32" s="58">
        <f t="shared" si="0"/>
        <v>0</v>
      </c>
      <c r="I32" s="56" t="e">
        <f t="shared" si="1"/>
        <v>#DIV/0!</v>
      </c>
      <c r="J32" s="3"/>
      <c r="K32" s="48"/>
      <c r="L32" s="48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48" t="s">
        <v>27</v>
      </c>
      <c r="F33" s="14">
        <v>0</v>
      </c>
      <c r="G33" s="15">
        <v>0</v>
      </c>
      <c r="H33" s="58">
        <f t="shared" si="0"/>
        <v>0</v>
      </c>
      <c r="I33" s="56" t="e">
        <f t="shared" si="1"/>
        <v>#DIV/0!</v>
      </c>
    </row>
    <row r="34" spans="1:12" ht="12.75" hidden="1" customHeight="1" x14ac:dyDescent="0.35">
      <c r="E34" s="48" t="s">
        <v>28</v>
      </c>
      <c r="F34" s="14">
        <v>0</v>
      </c>
      <c r="G34" s="14">
        <v>0</v>
      </c>
      <c r="H34" s="58">
        <f t="shared" si="0"/>
        <v>0</v>
      </c>
      <c r="I34" s="56" t="e">
        <f t="shared" si="1"/>
        <v>#DIV/0!</v>
      </c>
    </row>
    <row r="35" spans="1:12" ht="17" customHeight="1" x14ac:dyDescent="0.35">
      <c r="D35" s="47" t="s">
        <v>29</v>
      </c>
      <c r="F35" s="13">
        <f>SUM(F36)</f>
        <v>20892.759999999998</v>
      </c>
      <c r="G35" s="13">
        <f t="shared" ref="G35" si="3">SUM(G36)</f>
        <v>4585.17</v>
      </c>
      <c r="H35" s="55">
        <f>+F35-G35</f>
        <v>16307.589999999998</v>
      </c>
      <c r="I35" s="56">
        <f t="shared" si="1"/>
        <v>3.5565944119847241</v>
      </c>
    </row>
    <row r="36" spans="1:12" ht="17" customHeight="1" x14ac:dyDescent="0.35">
      <c r="A36" s="82" t="s">
        <v>788</v>
      </c>
      <c r="B36" s="4" t="s">
        <v>786</v>
      </c>
      <c r="E36" s="79" t="s">
        <v>30</v>
      </c>
      <c r="F36" s="90">
        <f>VLOOKUP(B36,'BalanceGeneral339-20251011-0553'!A$10:E$603,3,0)</f>
        <v>20892.759999999998</v>
      </c>
      <c r="G36" s="90">
        <f>VLOOKUP(B36,'BalanceGeneral339-20251011-0553'!A$10:E$603,4,0)</f>
        <v>4585.17</v>
      </c>
      <c r="H36" s="57">
        <f>+F36-G36</f>
        <v>16307.589999999998</v>
      </c>
      <c r="I36" s="56">
        <f t="shared" si="1"/>
        <v>3.5565944119847241</v>
      </c>
    </row>
    <row r="37" spans="1:12" ht="19.5" hidden="1" customHeight="1" x14ac:dyDescent="0.35">
      <c r="E37" s="48" t="s">
        <v>31</v>
      </c>
      <c r="F37" s="14"/>
      <c r="G37" s="15"/>
      <c r="H37" s="58">
        <f t="shared" si="0"/>
        <v>0</v>
      </c>
      <c r="I37" s="56" t="e">
        <f t="shared" si="1"/>
        <v>#DIV/0!</v>
      </c>
    </row>
    <row r="38" spans="1:12" ht="19.5" hidden="1" customHeight="1" x14ac:dyDescent="0.35">
      <c r="E38" s="17" t="s">
        <v>32</v>
      </c>
      <c r="F38" s="14"/>
      <c r="G38" s="15"/>
      <c r="H38" s="58">
        <f t="shared" si="0"/>
        <v>0</v>
      </c>
      <c r="I38" s="56" t="e">
        <f t="shared" si="1"/>
        <v>#DIV/0!</v>
      </c>
    </row>
    <row r="39" spans="1:12" x14ac:dyDescent="0.35">
      <c r="D39" s="47" t="s">
        <v>33</v>
      </c>
      <c r="F39" s="13">
        <f>SUM(F40:F41)</f>
        <v>123134.82</v>
      </c>
      <c r="G39" s="13">
        <f>SUM(G40:G41)</f>
        <v>56743.61</v>
      </c>
      <c r="H39" s="55">
        <f>+F39-G39</f>
        <v>66391.210000000006</v>
      </c>
      <c r="I39" s="56">
        <f t="shared" si="1"/>
        <v>1.170020906318791</v>
      </c>
    </row>
    <row r="40" spans="1:12" ht="15.75" customHeight="1" x14ac:dyDescent="0.35">
      <c r="A40" s="48" t="s">
        <v>733</v>
      </c>
      <c r="B40" s="4" t="s">
        <v>733</v>
      </c>
      <c r="E40" s="3" t="s">
        <v>34</v>
      </c>
      <c r="F40" s="90">
        <f>VLOOKUP(B40,'BalanceGeneral339-20251011-0553'!A$10:E$603,3,0)</f>
        <v>61597.89</v>
      </c>
      <c r="G40" s="90">
        <f>VLOOKUP(B40,'BalanceGeneral339-20251011-0553'!A$10:E$603,4,0)</f>
        <v>4847.5</v>
      </c>
      <c r="H40" s="57">
        <f>+F40-G40</f>
        <v>56750.39</v>
      </c>
      <c r="I40" s="56">
        <f t="shared" si="1"/>
        <v>11.707145951521403</v>
      </c>
    </row>
    <row r="41" spans="1:12" x14ac:dyDescent="0.35">
      <c r="A41" s="48" t="s">
        <v>707</v>
      </c>
      <c r="B41" s="4" t="s">
        <v>707</v>
      </c>
      <c r="E41" s="48" t="s">
        <v>35</v>
      </c>
      <c r="F41" s="90">
        <f>VLOOKUP(B41,'BalanceGeneral339-20251011-0553'!A$10:E$603,3,0)</f>
        <v>61536.93</v>
      </c>
      <c r="G41" s="90">
        <f>VLOOKUP(B41,'BalanceGeneral339-20251011-0553'!A$10:E$603,4,0)</f>
        <v>51896.11</v>
      </c>
      <c r="H41" s="57">
        <f>+F41-G41</f>
        <v>9640.82</v>
      </c>
      <c r="I41" s="56">
        <f t="shared" si="1"/>
        <v>0.18577153470655122</v>
      </c>
    </row>
    <row r="42" spans="1:12" ht="5" customHeight="1" x14ac:dyDescent="0.35">
      <c r="A42" s="48"/>
      <c r="F42" s="14"/>
      <c r="G42" s="22"/>
      <c r="H42" s="57"/>
      <c r="I42" s="56"/>
    </row>
    <row r="43" spans="1:12" s="17" customFormat="1" x14ac:dyDescent="0.35">
      <c r="A43" s="48"/>
      <c r="B43" s="4"/>
      <c r="C43" s="23"/>
      <c r="D43" s="24" t="s">
        <v>36</v>
      </c>
      <c r="E43" s="23"/>
      <c r="F43" s="25">
        <f>+F10+F16+F22+F35+F39</f>
        <v>4642253.92</v>
      </c>
      <c r="G43" s="25">
        <f>+G10+G16+G22+G35+G39</f>
        <v>4064865.77</v>
      </c>
      <c r="H43" s="62">
        <f>+F43-G43</f>
        <v>577388.14999999991</v>
      </c>
      <c r="I43" s="59">
        <f>+H43/G43</f>
        <v>0.14204359569787217</v>
      </c>
      <c r="J43" s="73"/>
      <c r="K43" s="74"/>
      <c r="L43" s="74"/>
    </row>
    <row r="44" spans="1:12" ht="16.5" customHeight="1" x14ac:dyDescent="0.35">
      <c r="A44" s="48"/>
      <c r="C44" s="47"/>
      <c r="D44" s="7" t="s">
        <v>37</v>
      </c>
      <c r="F44" s="14"/>
      <c r="G44" s="22"/>
      <c r="H44" s="57"/>
      <c r="I44" s="54"/>
    </row>
    <row r="45" spans="1:12" ht="12.75" hidden="1" customHeight="1" x14ac:dyDescent="0.35">
      <c r="A45" s="48"/>
      <c r="D45" s="47" t="s">
        <v>10</v>
      </c>
      <c r="F45" s="14"/>
      <c r="G45" s="26"/>
      <c r="H45" s="57">
        <f t="shared" si="0"/>
        <v>0</v>
      </c>
      <c r="I45" s="52"/>
    </row>
    <row r="46" spans="1:12" ht="12.75" hidden="1" customHeight="1" x14ac:dyDescent="0.35">
      <c r="A46" s="48"/>
      <c r="E46" s="48" t="s">
        <v>11</v>
      </c>
      <c r="F46" s="14"/>
      <c r="G46" s="22"/>
      <c r="H46" s="57">
        <f t="shared" si="0"/>
        <v>0</v>
      </c>
      <c r="I46" s="54"/>
    </row>
    <row r="47" spans="1:12" ht="12.75" hidden="1" customHeight="1" x14ac:dyDescent="0.35">
      <c r="A47" s="48"/>
      <c r="E47" s="48" t="s">
        <v>12</v>
      </c>
      <c r="F47" s="14"/>
      <c r="G47" s="22"/>
      <c r="H47" s="57">
        <f t="shared" si="0"/>
        <v>0</v>
      </c>
      <c r="I47" s="54"/>
    </row>
    <row r="48" spans="1:12" ht="12.75" hidden="1" customHeight="1" x14ac:dyDescent="0.35">
      <c r="A48" s="48"/>
      <c r="E48" s="48" t="s">
        <v>13</v>
      </c>
      <c r="F48" s="14"/>
      <c r="G48" s="22"/>
      <c r="H48" s="57">
        <f t="shared" si="0"/>
        <v>0</v>
      </c>
      <c r="I48" s="54"/>
    </row>
    <row r="49" spans="1:20" s="4" customFormat="1" ht="12.75" hidden="1" customHeight="1" x14ac:dyDescent="0.35">
      <c r="A49" s="48"/>
      <c r="C49" s="48"/>
      <c r="D49" s="48"/>
      <c r="E49" s="48" t="s">
        <v>14</v>
      </c>
      <c r="F49" s="14"/>
      <c r="G49" s="22"/>
      <c r="H49" s="57">
        <f t="shared" si="0"/>
        <v>0</v>
      </c>
      <c r="I49" s="54"/>
      <c r="J49" s="3"/>
      <c r="K49" s="48"/>
      <c r="L49" s="48"/>
      <c r="M49" s="3"/>
      <c r="N49" s="3"/>
      <c r="O49" s="3"/>
      <c r="P49" s="3"/>
      <c r="Q49" s="3"/>
      <c r="R49" s="3"/>
      <c r="S49" s="3"/>
      <c r="T49" s="3"/>
    </row>
    <row r="50" spans="1:20" s="4" customFormat="1" ht="12.75" hidden="1" customHeight="1" x14ac:dyDescent="0.35">
      <c r="A50" s="48"/>
      <c r="C50" s="48"/>
      <c r="D50" s="47" t="s">
        <v>38</v>
      </c>
      <c r="E50" s="48"/>
      <c r="F50" s="14"/>
      <c r="G50" s="26"/>
      <c r="H50" s="57">
        <f t="shared" si="0"/>
        <v>0</v>
      </c>
      <c r="I50" s="52"/>
      <c r="J50" s="3"/>
      <c r="K50" s="48"/>
      <c r="L50" s="48"/>
      <c r="M50" s="3"/>
      <c r="N50" s="3"/>
      <c r="O50" s="3"/>
      <c r="P50" s="3"/>
      <c r="Q50" s="3"/>
      <c r="R50" s="3"/>
      <c r="S50" s="3"/>
      <c r="T50" s="3"/>
    </row>
    <row r="51" spans="1:20" s="4" customFormat="1" ht="12.75" hidden="1" customHeight="1" x14ac:dyDescent="0.35">
      <c r="A51" s="48"/>
      <c r="C51" s="48"/>
      <c r="D51" s="48"/>
      <c r="E51" s="48" t="s">
        <v>19</v>
      </c>
      <c r="F51" s="14"/>
      <c r="G51" s="22"/>
      <c r="H51" s="57">
        <f t="shared" si="0"/>
        <v>0</v>
      </c>
      <c r="I51" s="54" t="e">
        <f t="shared" ref="I51:I56" si="4">((F51-G51)/F51)</f>
        <v>#DIV/0!</v>
      </c>
      <c r="J51" s="3"/>
      <c r="K51" s="48"/>
      <c r="L51" s="48"/>
      <c r="M51" s="3"/>
      <c r="N51" s="3"/>
      <c r="O51" s="3"/>
      <c r="P51" s="3"/>
      <c r="Q51" s="3"/>
      <c r="R51" s="3"/>
      <c r="S51" s="3"/>
      <c r="T51" s="3"/>
    </row>
    <row r="52" spans="1:20" s="4" customFormat="1" ht="12.75" hidden="1" customHeight="1" x14ac:dyDescent="0.35">
      <c r="A52" s="48"/>
      <c r="C52" s="48"/>
      <c r="D52" s="48"/>
      <c r="E52" s="48" t="s">
        <v>23</v>
      </c>
      <c r="F52" s="14"/>
      <c r="G52" s="22"/>
      <c r="H52" s="57">
        <f t="shared" si="0"/>
        <v>0</v>
      </c>
      <c r="I52" s="54" t="e">
        <f t="shared" si="4"/>
        <v>#DIV/0!</v>
      </c>
      <c r="J52" s="3"/>
      <c r="K52" s="48"/>
      <c r="L52" s="48"/>
      <c r="M52" s="3"/>
      <c r="N52" s="3"/>
      <c r="O52" s="3"/>
      <c r="P52" s="3"/>
      <c r="Q52" s="3"/>
      <c r="R52" s="3"/>
      <c r="S52" s="3"/>
      <c r="T52" s="3"/>
    </row>
    <row r="53" spans="1:20" s="4" customFormat="1" ht="12.75" hidden="1" customHeight="1" x14ac:dyDescent="0.35">
      <c r="A53" s="48"/>
      <c r="C53" s="48"/>
      <c r="D53" s="48"/>
      <c r="E53" s="48" t="s">
        <v>24</v>
      </c>
      <c r="F53" s="14"/>
      <c r="G53" s="22"/>
      <c r="H53" s="57">
        <f t="shared" si="0"/>
        <v>0</v>
      </c>
      <c r="I53" s="54" t="e">
        <f t="shared" si="4"/>
        <v>#DIV/0!</v>
      </c>
      <c r="J53" s="3"/>
      <c r="K53" s="48"/>
      <c r="L53" s="48"/>
      <c r="M53" s="3"/>
      <c r="N53" s="3"/>
      <c r="O53" s="3"/>
      <c r="P53" s="3"/>
      <c r="Q53" s="3"/>
      <c r="R53" s="3"/>
      <c r="S53" s="3"/>
      <c r="T53" s="3"/>
    </row>
    <row r="54" spans="1:20" s="4" customFormat="1" ht="12.75" hidden="1" customHeight="1" x14ac:dyDescent="0.35">
      <c r="A54" s="48"/>
      <c r="C54" s="48"/>
      <c r="D54" s="48"/>
      <c r="E54" s="48" t="s">
        <v>25</v>
      </c>
      <c r="F54" s="14"/>
      <c r="G54" s="22"/>
      <c r="H54" s="57">
        <f t="shared" si="0"/>
        <v>0</v>
      </c>
      <c r="I54" s="54" t="e">
        <f t="shared" si="4"/>
        <v>#DIV/0!</v>
      </c>
      <c r="J54" s="3"/>
      <c r="K54" s="48"/>
      <c r="L54" s="48"/>
      <c r="M54" s="3"/>
      <c r="N54" s="3"/>
      <c r="O54" s="3"/>
      <c r="P54" s="3"/>
      <c r="Q54" s="3"/>
      <c r="R54" s="3"/>
      <c r="S54" s="3"/>
      <c r="T54" s="3"/>
    </row>
    <row r="55" spans="1:20" s="4" customFormat="1" ht="12.75" hidden="1" customHeight="1" x14ac:dyDescent="0.35">
      <c r="A55" s="48"/>
      <c r="C55" s="48"/>
      <c r="D55" s="48"/>
      <c r="E55" s="48" t="s">
        <v>26</v>
      </c>
      <c r="F55" s="14"/>
      <c r="G55" s="22"/>
      <c r="H55" s="57">
        <f t="shared" si="0"/>
        <v>0</v>
      </c>
      <c r="I55" s="54" t="e">
        <f t="shared" si="4"/>
        <v>#DIV/0!</v>
      </c>
      <c r="J55" s="3"/>
      <c r="K55" s="48"/>
      <c r="L55" s="48"/>
      <c r="M55" s="3"/>
      <c r="N55" s="3"/>
      <c r="O55" s="3"/>
      <c r="P55" s="3"/>
      <c r="Q55" s="3"/>
      <c r="R55" s="3"/>
      <c r="S55" s="3"/>
      <c r="T55" s="3"/>
    </row>
    <row r="56" spans="1:20" s="4" customFormat="1" ht="12.75" hidden="1" customHeight="1" x14ac:dyDescent="0.35">
      <c r="A56" s="48"/>
      <c r="C56" s="48"/>
      <c r="D56" s="48"/>
      <c r="E56" s="48" t="s">
        <v>28</v>
      </c>
      <c r="F56" s="14"/>
      <c r="G56" s="22"/>
      <c r="H56" s="57">
        <f t="shared" si="0"/>
        <v>0</v>
      </c>
      <c r="I56" s="54" t="e">
        <f t="shared" si="4"/>
        <v>#DIV/0!</v>
      </c>
      <c r="J56" s="3"/>
      <c r="K56" s="48"/>
      <c r="L56" s="48"/>
      <c r="M56" s="3"/>
      <c r="N56" s="3"/>
      <c r="O56" s="3"/>
      <c r="P56" s="3"/>
      <c r="Q56" s="3"/>
      <c r="R56" s="3"/>
      <c r="S56" s="3"/>
      <c r="T56" s="3"/>
    </row>
    <row r="57" spans="1:20" s="4" customFormat="1" ht="12.75" customHeight="1" x14ac:dyDescent="0.35">
      <c r="A57" s="48"/>
      <c r="C57" s="48"/>
      <c r="D57" s="47" t="s">
        <v>103</v>
      </c>
      <c r="E57" s="48"/>
      <c r="F57" s="72">
        <f>SUM(F58)</f>
        <v>5383.1</v>
      </c>
      <c r="G57" s="72">
        <f>SUM(G58)</f>
        <v>57136.49</v>
      </c>
      <c r="H57" s="55">
        <f>+F57-G57</f>
        <v>-51753.39</v>
      </c>
      <c r="I57" s="60">
        <f t="shared" ref="I57:I58" si="5">+H57/G57</f>
        <v>-0.90578525212171768</v>
      </c>
      <c r="J57" s="3"/>
      <c r="K57" s="48"/>
      <c r="L57" s="48"/>
      <c r="M57" s="3"/>
      <c r="N57" s="3"/>
      <c r="O57" s="3"/>
      <c r="P57" s="3"/>
      <c r="Q57" s="3"/>
      <c r="R57" s="3"/>
      <c r="S57" s="3"/>
      <c r="T57" s="3"/>
    </row>
    <row r="58" spans="1:20" s="4" customFormat="1" ht="16.5" customHeight="1" x14ac:dyDescent="0.35">
      <c r="A58" s="48" t="s">
        <v>695</v>
      </c>
      <c r="B58" s="4" t="s">
        <v>694</v>
      </c>
      <c r="C58" s="48"/>
      <c r="D58" s="48"/>
      <c r="E58" s="48" t="s">
        <v>104</v>
      </c>
      <c r="F58" s="90">
        <f>VLOOKUP(B58,'BalanceGeneral339-20251011-0553'!A$10:E$603,3,0)</f>
        <v>5383.1</v>
      </c>
      <c r="G58" s="90">
        <f>VLOOKUP(B58,'BalanceGeneral339-20251011-0553'!A$10:E$603,4,0)</f>
        <v>57136.49</v>
      </c>
      <c r="H58" s="57">
        <f>+F58-G58</f>
        <v>-51753.39</v>
      </c>
      <c r="I58" s="60">
        <f t="shared" si="5"/>
        <v>-0.90578525212171768</v>
      </c>
      <c r="J58" s="3"/>
      <c r="K58" s="48"/>
      <c r="L58" s="48"/>
      <c r="M58" s="3"/>
      <c r="N58" s="3"/>
      <c r="O58" s="3"/>
      <c r="P58" s="3"/>
      <c r="Q58" s="3"/>
      <c r="R58" s="3"/>
      <c r="S58" s="3"/>
      <c r="T58" s="3"/>
    </row>
    <row r="59" spans="1:20" s="4" customFormat="1" x14ac:dyDescent="0.35">
      <c r="A59" s="48"/>
      <c r="C59" s="48"/>
      <c r="D59" s="47" t="s">
        <v>39</v>
      </c>
      <c r="E59" s="48"/>
      <c r="F59" s="13">
        <f>SUM(F60:F67)</f>
        <v>726479.28</v>
      </c>
      <c r="G59" s="13">
        <f>SUM(G60:G67)</f>
        <v>1283442.77</v>
      </c>
      <c r="H59" s="55">
        <f>+F59-G59</f>
        <v>-556963.49</v>
      </c>
      <c r="I59" s="60">
        <f>+H59/G59</f>
        <v>-0.43396051855120893</v>
      </c>
      <c r="J59" s="3"/>
      <c r="K59" s="48"/>
      <c r="L59" s="48"/>
      <c r="M59" s="3"/>
      <c r="N59" s="3"/>
      <c r="O59" s="3"/>
      <c r="P59" s="3"/>
      <c r="Q59" s="3"/>
      <c r="R59" s="3"/>
      <c r="S59" s="3"/>
      <c r="T59" s="3"/>
    </row>
    <row r="60" spans="1:20" s="4" customFormat="1" x14ac:dyDescent="0.35">
      <c r="A60" s="48" t="s">
        <v>683</v>
      </c>
      <c r="B60" s="4" t="s">
        <v>683</v>
      </c>
      <c r="C60" s="48"/>
      <c r="D60" s="48"/>
      <c r="E60" s="48" t="s">
        <v>40</v>
      </c>
      <c r="F60" s="90">
        <f>VLOOKUP(B60,'BalanceGeneral339-20251011-0553'!A$10:E$603,3,0)</f>
        <v>381803.27</v>
      </c>
      <c r="G60" s="90">
        <f>VLOOKUP(B60,'BalanceGeneral339-20251011-0553'!A$10:E$603,4,0)</f>
        <v>1008121.12</v>
      </c>
      <c r="H60" s="57">
        <f>+F60-G60</f>
        <v>-626317.85</v>
      </c>
      <c r="I60" s="60">
        <f>+H60/G60</f>
        <v>-0.62127242210737532</v>
      </c>
      <c r="J60" s="3"/>
      <c r="K60" s="48"/>
      <c r="L60" s="48"/>
      <c r="M60" s="3"/>
      <c r="N60" s="3"/>
      <c r="O60" s="3"/>
      <c r="P60" s="3"/>
      <c r="Q60" s="3"/>
      <c r="R60" s="3"/>
      <c r="S60" s="3"/>
      <c r="T60" s="3"/>
    </row>
    <row r="61" spans="1:20" s="4" customFormat="1" ht="12.75" hidden="1" customHeight="1" x14ac:dyDescent="0.35">
      <c r="A61" s="48"/>
      <c r="C61" s="48"/>
      <c r="D61" s="48"/>
      <c r="E61" s="48" t="s">
        <v>41</v>
      </c>
      <c r="F61" s="88"/>
      <c r="G61" s="88"/>
      <c r="H61" s="57">
        <f t="shared" ref="H61:H66" si="6">+F61-G61</f>
        <v>0</v>
      </c>
      <c r="I61" s="60" t="e">
        <f t="shared" ref="I61:I80" si="7">+H61/G61</f>
        <v>#DIV/0!</v>
      </c>
      <c r="J61" s="3"/>
      <c r="K61" s="48"/>
      <c r="L61" s="48"/>
      <c r="M61" s="3"/>
      <c r="N61" s="3"/>
      <c r="O61" s="3"/>
      <c r="P61" s="3"/>
      <c r="Q61" s="3"/>
      <c r="R61" s="3"/>
      <c r="S61" s="3"/>
      <c r="T61" s="3"/>
    </row>
    <row r="62" spans="1:20" s="4" customFormat="1" ht="12.75" hidden="1" customHeight="1" x14ac:dyDescent="0.35">
      <c r="A62" s="48"/>
      <c r="C62" s="48"/>
      <c r="D62" s="48"/>
      <c r="E62" s="48" t="s">
        <v>42</v>
      </c>
      <c r="F62" s="88"/>
      <c r="G62" s="88"/>
      <c r="H62" s="57">
        <f t="shared" si="6"/>
        <v>0</v>
      </c>
      <c r="I62" s="60" t="e">
        <f t="shared" si="7"/>
        <v>#DIV/0!</v>
      </c>
      <c r="J62" s="3"/>
      <c r="K62" s="48"/>
      <c r="L62" s="48"/>
      <c r="M62" s="3"/>
      <c r="N62" s="3"/>
      <c r="O62" s="3"/>
      <c r="P62" s="3"/>
      <c r="Q62" s="3"/>
      <c r="R62" s="3"/>
      <c r="S62" s="3"/>
      <c r="T62" s="3"/>
    </row>
    <row r="63" spans="1:20" s="4" customFormat="1" ht="12.75" hidden="1" customHeight="1" x14ac:dyDescent="0.35">
      <c r="A63" s="48"/>
      <c r="C63" s="48"/>
      <c r="D63" s="48"/>
      <c r="E63" s="48" t="s">
        <v>43</v>
      </c>
      <c r="F63" s="88">
        <v>0</v>
      </c>
      <c r="G63" s="88">
        <v>0</v>
      </c>
      <c r="H63" s="57">
        <f t="shared" si="6"/>
        <v>0</v>
      </c>
      <c r="I63" s="60" t="e">
        <f t="shared" si="7"/>
        <v>#DIV/0!</v>
      </c>
      <c r="J63" s="3"/>
      <c r="K63" s="48"/>
      <c r="L63" s="48"/>
      <c r="M63" s="3"/>
      <c r="N63" s="3"/>
      <c r="O63" s="3"/>
      <c r="P63" s="3"/>
      <c r="Q63" s="3"/>
      <c r="R63" s="3"/>
      <c r="S63" s="3"/>
      <c r="T63" s="3"/>
    </row>
    <row r="64" spans="1:20" s="4" customFormat="1" ht="15" hidden="1" customHeight="1" x14ac:dyDescent="0.35">
      <c r="A64" s="48"/>
      <c r="C64" s="48"/>
      <c r="D64" s="48"/>
      <c r="E64" s="48" t="s">
        <v>44</v>
      </c>
      <c r="F64" s="88">
        <v>0</v>
      </c>
      <c r="G64" s="88">
        <v>0</v>
      </c>
      <c r="H64" s="57">
        <f t="shared" si="6"/>
        <v>0</v>
      </c>
      <c r="I64" s="60" t="e">
        <f t="shared" si="7"/>
        <v>#DIV/0!</v>
      </c>
      <c r="J64" s="3"/>
      <c r="K64" s="48"/>
      <c r="L64" s="48"/>
      <c r="M64" s="3"/>
      <c r="N64" s="3"/>
      <c r="O64" s="3"/>
      <c r="P64" s="3"/>
      <c r="Q64" s="3"/>
      <c r="R64" s="3"/>
      <c r="S64" s="3"/>
      <c r="T64" s="3"/>
    </row>
    <row r="65" spans="1:20" s="4" customFormat="1" ht="12.75" hidden="1" customHeight="1" x14ac:dyDescent="0.35">
      <c r="A65" s="48"/>
      <c r="C65" s="48"/>
      <c r="D65" s="48"/>
      <c r="E65" s="48" t="s">
        <v>45</v>
      </c>
      <c r="F65" s="88">
        <v>0</v>
      </c>
      <c r="G65" s="88">
        <v>0</v>
      </c>
      <c r="H65" s="57">
        <f t="shared" si="6"/>
        <v>0</v>
      </c>
      <c r="I65" s="60" t="e">
        <f t="shared" si="7"/>
        <v>#DIV/0!</v>
      </c>
      <c r="J65" s="3"/>
      <c r="K65" s="48"/>
      <c r="L65" s="48"/>
      <c r="M65" s="3"/>
      <c r="N65" s="3"/>
      <c r="O65" s="3"/>
      <c r="P65" s="3"/>
      <c r="Q65" s="3"/>
      <c r="R65" s="3"/>
      <c r="S65" s="3"/>
      <c r="T65" s="3"/>
    </row>
    <row r="66" spans="1:20" s="4" customFormat="1" ht="12.75" hidden="1" customHeight="1" x14ac:dyDescent="0.35">
      <c r="A66" s="48"/>
      <c r="C66" s="48"/>
      <c r="D66" s="48"/>
      <c r="E66" s="48" t="s">
        <v>46</v>
      </c>
      <c r="F66" s="88">
        <v>0</v>
      </c>
      <c r="G66" s="88">
        <v>0</v>
      </c>
      <c r="H66" s="57">
        <f t="shared" si="6"/>
        <v>0</v>
      </c>
      <c r="I66" s="60" t="e">
        <f t="shared" si="7"/>
        <v>#DIV/0!</v>
      </c>
      <c r="J66" s="3"/>
      <c r="K66" s="48"/>
      <c r="L66" s="48"/>
      <c r="M66" s="3"/>
      <c r="N66" s="3"/>
      <c r="O66" s="3"/>
      <c r="P66" s="3"/>
      <c r="Q66" s="3"/>
      <c r="R66" s="3"/>
      <c r="S66" s="3"/>
      <c r="T66" s="3"/>
    </row>
    <row r="67" spans="1:20" x14ac:dyDescent="0.35">
      <c r="A67" s="48" t="s">
        <v>341</v>
      </c>
      <c r="B67" s="4" t="s">
        <v>341</v>
      </c>
      <c r="E67" s="48" t="s">
        <v>47</v>
      </c>
      <c r="F67" s="90">
        <f>VLOOKUP(B67,'BalanceGeneral339-20251011-0553'!A$10:E$603,3,0)</f>
        <v>344676.01</v>
      </c>
      <c r="G67" s="90">
        <f>VLOOKUP(B67,'BalanceGeneral339-20251011-0553'!A$10:E$603,4,0)</f>
        <v>275321.65000000002</v>
      </c>
      <c r="H67" s="57">
        <f>+F67-G67</f>
        <v>69354.359999999986</v>
      </c>
      <c r="I67" s="60">
        <f>+H67/G67</f>
        <v>0.25190303777418149</v>
      </c>
    </row>
    <row r="68" spans="1:20" ht="12.75" hidden="1" customHeight="1" x14ac:dyDescent="0.35">
      <c r="A68" s="48"/>
      <c r="E68" s="48" t="s">
        <v>48</v>
      </c>
      <c r="F68" s="14">
        <v>0</v>
      </c>
      <c r="G68" s="22">
        <v>0</v>
      </c>
      <c r="H68" s="57">
        <f t="shared" si="0"/>
        <v>0</v>
      </c>
      <c r="I68" s="60" t="e">
        <f t="shared" si="7"/>
        <v>#DIV/0!</v>
      </c>
    </row>
    <row r="69" spans="1:20" ht="12.75" hidden="1" customHeight="1" x14ac:dyDescent="0.35">
      <c r="A69" s="48"/>
      <c r="D69" s="47" t="s">
        <v>49</v>
      </c>
      <c r="F69" s="14">
        <v>0</v>
      </c>
      <c r="G69" s="26">
        <v>0</v>
      </c>
      <c r="H69" s="57">
        <f t="shared" si="0"/>
        <v>0</v>
      </c>
      <c r="I69" s="60" t="e">
        <f t="shared" si="7"/>
        <v>#DIV/0!</v>
      </c>
    </row>
    <row r="70" spans="1:20" ht="12.75" hidden="1" customHeight="1" x14ac:dyDescent="0.35">
      <c r="A70" s="48"/>
      <c r="E70" s="48" t="s">
        <v>40</v>
      </c>
      <c r="F70" s="14">
        <v>0</v>
      </c>
      <c r="G70" s="22">
        <v>0</v>
      </c>
      <c r="H70" s="57">
        <f t="shared" si="0"/>
        <v>0</v>
      </c>
      <c r="I70" s="60" t="e">
        <f t="shared" si="7"/>
        <v>#DIV/0!</v>
      </c>
    </row>
    <row r="71" spans="1:20" ht="12.75" hidden="1" customHeight="1" x14ac:dyDescent="0.35">
      <c r="A71" s="48"/>
      <c r="E71" s="48" t="s">
        <v>42</v>
      </c>
      <c r="F71" s="14" t="s">
        <v>50</v>
      </c>
      <c r="G71" s="22" t="s">
        <v>50</v>
      </c>
      <c r="H71" s="57" t="e">
        <f t="shared" si="0"/>
        <v>#VALUE!</v>
      </c>
      <c r="I71" s="60" t="e">
        <f t="shared" si="7"/>
        <v>#VALUE!</v>
      </c>
    </row>
    <row r="72" spans="1:20" ht="12.75" hidden="1" customHeight="1" x14ac:dyDescent="0.35">
      <c r="A72" s="48"/>
      <c r="E72" s="48" t="s">
        <v>43</v>
      </c>
      <c r="F72" s="14" t="s">
        <v>50</v>
      </c>
      <c r="G72" s="22" t="s">
        <v>50</v>
      </c>
      <c r="H72" s="57" t="e">
        <f t="shared" si="0"/>
        <v>#VALUE!</v>
      </c>
      <c r="I72" s="60" t="e">
        <f t="shared" si="7"/>
        <v>#VALUE!</v>
      </c>
    </row>
    <row r="73" spans="1:20" ht="12.75" hidden="1" customHeight="1" x14ac:dyDescent="0.35">
      <c r="A73" s="48"/>
      <c r="E73" s="48" t="s">
        <v>51</v>
      </c>
      <c r="F73" s="14" t="s">
        <v>50</v>
      </c>
      <c r="G73" s="22" t="s">
        <v>50</v>
      </c>
      <c r="H73" s="57" t="e">
        <f t="shared" si="0"/>
        <v>#VALUE!</v>
      </c>
      <c r="I73" s="60" t="e">
        <f t="shared" si="7"/>
        <v>#VALUE!</v>
      </c>
    </row>
    <row r="74" spans="1:20" ht="12.75" hidden="1" customHeight="1" x14ac:dyDescent="0.35">
      <c r="A74" s="48"/>
      <c r="E74" s="48" t="s">
        <v>47</v>
      </c>
      <c r="F74" s="14" t="s">
        <v>50</v>
      </c>
      <c r="G74" s="22" t="s">
        <v>50</v>
      </c>
      <c r="H74" s="57" t="e">
        <f t="shared" si="0"/>
        <v>#VALUE!</v>
      </c>
      <c r="I74" s="60" t="e">
        <f t="shared" si="7"/>
        <v>#VALUE!</v>
      </c>
    </row>
    <row r="75" spans="1:20" ht="12.75" hidden="1" customHeight="1" x14ac:dyDescent="0.35">
      <c r="A75" s="48"/>
      <c r="E75" s="48" t="s">
        <v>48</v>
      </c>
      <c r="F75" s="14" t="s">
        <v>50</v>
      </c>
      <c r="G75" s="22" t="s">
        <v>50</v>
      </c>
      <c r="H75" s="57" t="e">
        <f t="shared" si="0"/>
        <v>#VALUE!</v>
      </c>
      <c r="I75" s="60" t="e">
        <f t="shared" si="7"/>
        <v>#VALUE!</v>
      </c>
    </row>
    <row r="76" spans="1:20" ht="12.75" hidden="1" customHeight="1" x14ac:dyDescent="0.35">
      <c r="A76" s="48"/>
      <c r="D76" s="47" t="s">
        <v>52</v>
      </c>
      <c r="F76" s="14">
        <v>0</v>
      </c>
      <c r="G76" s="26">
        <v>0</v>
      </c>
      <c r="H76" s="57">
        <f t="shared" si="0"/>
        <v>0</v>
      </c>
      <c r="I76" s="60" t="e">
        <f t="shared" si="7"/>
        <v>#DIV/0!</v>
      </c>
    </row>
    <row r="77" spans="1:20" ht="12.75" hidden="1" customHeight="1" x14ac:dyDescent="0.35">
      <c r="A77" s="48"/>
      <c r="D77" s="47" t="s">
        <v>33</v>
      </c>
      <c r="F77" s="14">
        <v>0</v>
      </c>
      <c r="G77" s="13">
        <f>+AnoC_OtrosAct_GastosDevengar_Ant</f>
        <v>0</v>
      </c>
      <c r="H77" s="55">
        <f t="shared" ref="H77:H128" si="8">+F77-G77</f>
        <v>0</v>
      </c>
      <c r="I77" s="60" t="e">
        <f t="shared" si="7"/>
        <v>#DIV/0!</v>
      </c>
    </row>
    <row r="78" spans="1:20" ht="12.75" hidden="1" customHeight="1" x14ac:dyDescent="0.35">
      <c r="A78" s="48"/>
      <c r="E78" s="48" t="s">
        <v>34</v>
      </c>
      <c r="F78" s="14">
        <v>0</v>
      </c>
      <c r="G78" s="14">
        <v>0</v>
      </c>
      <c r="H78" s="57">
        <f t="shared" si="8"/>
        <v>0</v>
      </c>
      <c r="I78" s="60" t="e">
        <f t="shared" si="7"/>
        <v>#DIV/0!</v>
      </c>
    </row>
    <row r="79" spans="1:20" ht="12.75" hidden="1" customHeight="1" x14ac:dyDescent="0.35">
      <c r="A79" s="48"/>
      <c r="E79" s="48" t="s">
        <v>53</v>
      </c>
      <c r="F79" s="14">
        <v>0</v>
      </c>
      <c r="G79" s="22">
        <v>0</v>
      </c>
      <c r="H79" s="61">
        <f t="shared" si="8"/>
        <v>0</v>
      </c>
      <c r="I79" s="60" t="e">
        <f t="shared" si="7"/>
        <v>#DIV/0!</v>
      </c>
    </row>
    <row r="80" spans="1:20" ht="12.75" hidden="1" customHeight="1" x14ac:dyDescent="0.35">
      <c r="A80" s="48"/>
      <c r="E80" s="48" t="s">
        <v>54</v>
      </c>
      <c r="F80" s="14">
        <v>0</v>
      </c>
      <c r="G80" s="22">
        <v>0</v>
      </c>
      <c r="H80" s="61">
        <f t="shared" si="8"/>
        <v>0</v>
      </c>
      <c r="I80" s="60" t="e">
        <f t="shared" si="7"/>
        <v>#DIV/0!</v>
      </c>
    </row>
    <row r="81" spans="1:10" ht="3" customHeight="1" x14ac:dyDescent="0.35">
      <c r="A81" s="48"/>
      <c r="F81" s="14"/>
      <c r="G81" s="22"/>
      <c r="H81" s="61">
        <f>+F81-G81</f>
        <v>0</v>
      </c>
      <c r="I81" s="60"/>
    </row>
    <row r="82" spans="1:10" s="17" customFormat="1" x14ac:dyDescent="0.35">
      <c r="A82" s="48"/>
      <c r="B82" s="4"/>
      <c r="C82" s="23"/>
      <c r="D82" s="24" t="s">
        <v>55</v>
      </c>
      <c r="E82" s="23"/>
      <c r="F82" s="25">
        <f>+F77+F59+F57</f>
        <v>731862.38</v>
      </c>
      <c r="G82" s="25">
        <f>+G77+G59+G57</f>
        <v>1340579.26</v>
      </c>
      <c r="H82" s="62">
        <f>+F82-G82</f>
        <v>-608716.88</v>
      </c>
      <c r="I82" s="59">
        <f>+H82/G82</f>
        <v>-0.45407004133422146</v>
      </c>
      <c r="J82" s="27"/>
    </row>
    <row r="83" spans="1:10" ht="7.5" customHeight="1" x14ac:dyDescent="0.35">
      <c r="A83" s="48"/>
      <c r="F83" s="14"/>
      <c r="G83" s="22"/>
      <c r="H83" s="61"/>
      <c r="I83" s="54"/>
    </row>
    <row r="84" spans="1:10" s="17" customFormat="1" ht="17.25" customHeight="1" x14ac:dyDescent="0.35">
      <c r="A84" s="48"/>
      <c r="B84" s="4"/>
      <c r="C84" s="23"/>
      <c r="D84" s="5" t="s">
        <v>56</v>
      </c>
      <c r="E84" s="23"/>
      <c r="F84" s="25">
        <f>+F82+F43</f>
        <v>5374116.2999999998</v>
      </c>
      <c r="G84" s="25">
        <f>+G82+G43</f>
        <v>5405445.0300000003</v>
      </c>
      <c r="H84" s="62">
        <f>+F84-G84</f>
        <v>-31328.730000000447</v>
      </c>
      <c r="I84" s="59">
        <f>+H84/G84</f>
        <v>-5.7957725637995151E-3</v>
      </c>
      <c r="J84" s="27"/>
    </row>
    <row r="85" spans="1:10" s="27" customFormat="1" ht="8" customHeight="1" x14ac:dyDescent="0.35">
      <c r="A85" s="48"/>
      <c r="B85" s="4"/>
      <c r="D85" s="28"/>
      <c r="F85" s="29"/>
      <c r="G85" s="30"/>
      <c r="H85" s="61"/>
      <c r="I85" s="63"/>
    </row>
    <row r="86" spans="1:10" s="27" customFormat="1" ht="5.25" customHeight="1" x14ac:dyDescent="0.35">
      <c r="A86" s="48"/>
      <c r="B86" s="4"/>
      <c r="D86" s="28"/>
      <c r="F86" s="29"/>
      <c r="G86" s="30"/>
      <c r="H86" s="61"/>
      <c r="I86" s="63"/>
    </row>
    <row r="87" spans="1:10" ht="29.25" customHeight="1" x14ac:dyDescent="0.35">
      <c r="A87" s="48"/>
      <c r="C87" s="5" t="s">
        <v>2</v>
      </c>
      <c r="D87" s="10"/>
      <c r="E87" s="10"/>
      <c r="F87" s="6">
        <f>+F6</f>
        <v>46081</v>
      </c>
      <c r="G87" s="6">
        <f>+G6</f>
        <v>46081</v>
      </c>
      <c r="H87" s="51" t="s">
        <v>101</v>
      </c>
      <c r="I87" s="51" t="s">
        <v>102</v>
      </c>
    </row>
    <row r="88" spans="1:10" s="27" customFormat="1" ht="15.4" customHeight="1" x14ac:dyDescent="0.35">
      <c r="A88" s="48"/>
      <c r="B88" s="4"/>
      <c r="C88" s="103" t="s">
        <v>57</v>
      </c>
      <c r="D88" s="103"/>
      <c r="E88" s="103"/>
      <c r="F88" s="31"/>
      <c r="G88" s="32"/>
      <c r="H88" s="64"/>
      <c r="I88" s="65"/>
    </row>
    <row r="89" spans="1:10" x14ac:dyDescent="0.35">
      <c r="A89" s="48"/>
      <c r="C89" s="7" t="s">
        <v>58</v>
      </c>
      <c r="D89" s="49"/>
      <c r="E89" s="49"/>
      <c r="H89" s="61"/>
      <c r="I89" s="54"/>
    </row>
    <row r="90" spans="1:10" x14ac:dyDescent="0.35">
      <c r="A90" s="48"/>
      <c r="D90" s="47" t="s">
        <v>59</v>
      </c>
      <c r="F90" s="13">
        <f>SUM(F91:F105)</f>
        <v>275475.99</v>
      </c>
      <c r="G90" s="33">
        <f>+G91+PC_Deudas_DeudaSocialFiscal_Ant+G105</f>
        <v>250153.35</v>
      </c>
      <c r="H90" s="55">
        <f>+F90-G90</f>
        <v>25322.639999999985</v>
      </c>
      <c r="I90" s="66">
        <f>+H90/G90</f>
        <v>0.10122846645867419</v>
      </c>
    </row>
    <row r="91" spans="1:10" x14ac:dyDescent="0.35">
      <c r="A91" s="48" t="s">
        <v>317</v>
      </c>
      <c r="B91" s="4" t="s">
        <v>317</v>
      </c>
      <c r="E91" s="48" t="s">
        <v>60</v>
      </c>
      <c r="F91" s="76">
        <f>VLOOKUP(B91,'BalanceGeneral339-20251011-0553'!A$10:E$603,3,0)</f>
        <v>109699.7</v>
      </c>
      <c r="G91" s="76">
        <f>VLOOKUP(B91,'BalanceGeneral339-20251011-0553'!A$10:E$603,4,0)</f>
        <v>92236.57</v>
      </c>
      <c r="H91" s="57">
        <f>+F91-G91</f>
        <v>17463.12999999999</v>
      </c>
      <c r="I91" s="66">
        <f t="shared" ref="I91:I112" si="9">+H91/G91</f>
        <v>0.18932978535520117</v>
      </c>
    </row>
    <row r="92" spans="1:10" x14ac:dyDescent="0.35">
      <c r="A92" s="48" t="s">
        <v>263</v>
      </c>
      <c r="B92" s="4" t="s">
        <v>263</v>
      </c>
      <c r="E92" s="48" t="s">
        <v>61</v>
      </c>
      <c r="F92" s="76">
        <f>VLOOKUP(B92,'BalanceGeneral339-20251011-0553'!A$10:E$603,3,0)</f>
        <v>164090.35</v>
      </c>
      <c r="G92" s="76">
        <f>VLOOKUP(B92,'BalanceGeneral339-20251011-0553'!A$10:E$603,4,0)</f>
        <v>157872.06</v>
      </c>
      <c r="H92" s="57">
        <f>+F92-G92</f>
        <v>6218.2900000000081</v>
      </c>
      <c r="I92" s="66">
        <f t="shared" si="9"/>
        <v>3.9388160260910056E-2</v>
      </c>
    </row>
    <row r="93" spans="1:10" ht="12.75" hidden="1" customHeight="1" x14ac:dyDescent="0.35">
      <c r="A93" s="48"/>
      <c r="E93" s="48" t="s">
        <v>62</v>
      </c>
      <c r="F93" s="14">
        <v>0</v>
      </c>
      <c r="G93" s="14">
        <v>0</v>
      </c>
      <c r="H93" s="57">
        <f t="shared" ref="H93:H109" si="10">+F93-G93</f>
        <v>0</v>
      </c>
      <c r="I93" s="66" t="e">
        <f t="shared" si="9"/>
        <v>#DIV/0!</v>
      </c>
    </row>
    <row r="94" spans="1:10" hidden="1" x14ac:dyDescent="0.35">
      <c r="A94" s="48"/>
      <c r="E94" s="48" t="s">
        <v>63</v>
      </c>
      <c r="F94" s="16">
        <v>0</v>
      </c>
      <c r="G94" s="16">
        <v>0</v>
      </c>
      <c r="H94" s="57">
        <f>+F94-G94</f>
        <v>0</v>
      </c>
      <c r="I94" s="66" t="e">
        <f t="shared" si="9"/>
        <v>#DIV/0!</v>
      </c>
    </row>
    <row r="95" spans="1:10" ht="12.75" hidden="1" customHeight="1" x14ac:dyDescent="0.35">
      <c r="A95" s="48"/>
      <c r="E95" s="48" t="s">
        <v>64</v>
      </c>
      <c r="F95" s="14">
        <v>0</v>
      </c>
      <c r="G95" s="14">
        <v>0</v>
      </c>
      <c r="H95" s="55">
        <f t="shared" si="10"/>
        <v>0</v>
      </c>
      <c r="I95" s="66" t="e">
        <f t="shared" si="9"/>
        <v>#DIV/0!</v>
      </c>
    </row>
    <row r="96" spans="1:10" ht="12.75" hidden="1" customHeight="1" x14ac:dyDescent="0.35">
      <c r="A96" s="48"/>
      <c r="E96" s="48" t="s">
        <v>65</v>
      </c>
      <c r="F96" s="14">
        <v>0</v>
      </c>
      <c r="G96" s="34">
        <v>0</v>
      </c>
      <c r="H96" s="55">
        <f t="shared" si="10"/>
        <v>0</v>
      </c>
      <c r="I96" s="66" t="e">
        <f t="shared" si="9"/>
        <v>#DIV/0!</v>
      </c>
    </row>
    <row r="97" spans="1:20" ht="12.75" hidden="1" customHeight="1" x14ac:dyDescent="0.35">
      <c r="A97" s="48"/>
      <c r="E97" s="48" t="s">
        <v>66</v>
      </c>
      <c r="F97" s="14">
        <v>0</v>
      </c>
      <c r="G97" s="14">
        <v>0</v>
      </c>
      <c r="H97" s="55">
        <f t="shared" si="10"/>
        <v>0</v>
      </c>
      <c r="I97" s="66" t="e">
        <f t="shared" si="9"/>
        <v>#DIV/0!</v>
      </c>
    </row>
    <row r="98" spans="1:20" ht="12.75" hidden="1" customHeight="1" x14ac:dyDescent="0.35">
      <c r="A98" s="48"/>
      <c r="E98" s="48" t="s">
        <v>67</v>
      </c>
      <c r="F98" s="14">
        <v>0</v>
      </c>
      <c r="G98" s="34">
        <v>0</v>
      </c>
      <c r="H98" s="55">
        <f t="shared" si="10"/>
        <v>0</v>
      </c>
      <c r="I98" s="66" t="e">
        <f t="shared" si="9"/>
        <v>#DIV/0!</v>
      </c>
    </row>
    <row r="99" spans="1:20" ht="12.75" hidden="1" customHeight="1" x14ac:dyDescent="0.35">
      <c r="A99" s="48"/>
      <c r="D99" s="47" t="s">
        <v>68</v>
      </c>
      <c r="F99" s="14">
        <v>0</v>
      </c>
      <c r="G99" s="14" t="e">
        <f>+PC_EndeudPub_TitValDeudPubxPagar_Ant</f>
        <v>#REF!</v>
      </c>
      <c r="H99" s="55" t="e">
        <f t="shared" si="10"/>
        <v>#REF!</v>
      </c>
      <c r="I99" s="66" t="e">
        <f t="shared" si="9"/>
        <v>#REF!</v>
      </c>
    </row>
    <row r="100" spans="1:20" s="4" customFormat="1" ht="16.5" hidden="1" customHeight="1" x14ac:dyDescent="0.35">
      <c r="A100" s="48"/>
      <c r="C100" s="48"/>
      <c r="D100" s="48"/>
      <c r="E100" s="48" t="s">
        <v>69</v>
      </c>
      <c r="F100" s="14"/>
      <c r="G100" s="34"/>
      <c r="H100" s="55">
        <f t="shared" si="10"/>
        <v>0</v>
      </c>
      <c r="I100" s="66" t="e">
        <f t="shared" si="9"/>
        <v>#DIV/0!</v>
      </c>
      <c r="J100" s="3"/>
      <c r="K100" s="48"/>
      <c r="L100" s="48"/>
      <c r="M100" s="3"/>
      <c r="N100" s="3"/>
      <c r="O100" s="3"/>
      <c r="P100" s="3"/>
      <c r="Q100" s="3"/>
      <c r="R100" s="3"/>
      <c r="S100" s="3"/>
      <c r="T100" s="3"/>
    </row>
    <row r="101" spans="1:20" s="4" customFormat="1" ht="12.75" hidden="1" customHeight="1" x14ac:dyDescent="0.35">
      <c r="A101" s="48"/>
      <c r="C101" s="48"/>
      <c r="D101" s="48"/>
      <c r="E101" s="48" t="s">
        <v>70</v>
      </c>
      <c r="F101" s="14">
        <v>0</v>
      </c>
      <c r="G101" s="14">
        <v>0</v>
      </c>
      <c r="H101" s="55">
        <f t="shared" si="10"/>
        <v>0</v>
      </c>
      <c r="I101" s="66" t="e">
        <f t="shared" si="9"/>
        <v>#DIV/0!</v>
      </c>
      <c r="J101" s="3"/>
      <c r="K101" s="48"/>
      <c r="L101" s="48"/>
      <c r="M101" s="3"/>
      <c r="N101" s="3"/>
      <c r="O101" s="3"/>
      <c r="P101" s="3"/>
      <c r="Q101" s="3"/>
      <c r="R101" s="3"/>
      <c r="S101" s="3"/>
      <c r="T101" s="3"/>
    </row>
    <row r="102" spans="1:20" s="4" customFormat="1" ht="12.75" hidden="1" customHeight="1" x14ac:dyDescent="0.35">
      <c r="A102" s="48"/>
      <c r="C102" s="48"/>
      <c r="D102" s="48"/>
      <c r="E102" s="48" t="s">
        <v>71</v>
      </c>
      <c r="F102" s="14">
        <v>0</v>
      </c>
      <c r="G102" s="34">
        <v>0</v>
      </c>
      <c r="H102" s="55">
        <f t="shared" si="10"/>
        <v>0</v>
      </c>
      <c r="I102" s="66" t="e">
        <f t="shared" si="9"/>
        <v>#DIV/0!</v>
      </c>
      <c r="J102" s="3"/>
      <c r="K102" s="48"/>
      <c r="L102" s="48"/>
      <c r="M102" s="3"/>
      <c r="N102" s="3"/>
      <c r="O102" s="3"/>
      <c r="P102" s="3"/>
      <c r="Q102" s="3"/>
      <c r="R102" s="3"/>
      <c r="S102" s="3"/>
      <c r="T102" s="3"/>
    </row>
    <row r="103" spans="1:20" s="4" customFormat="1" ht="12.75" hidden="1" customHeight="1" x14ac:dyDescent="0.35">
      <c r="A103" s="48"/>
      <c r="C103" s="48"/>
      <c r="D103" s="48"/>
      <c r="E103" s="48" t="s">
        <v>72</v>
      </c>
      <c r="F103" s="14">
        <v>0</v>
      </c>
      <c r="G103" s="14">
        <v>0</v>
      </c>
      <c r="H103" s="55">
        <f t="shared" si="10"/>
        <v>0</v>
      </c>
      <c r="I103" s="66" t="e">
        <f t="shared" si="9"/>
        <v>#DIV/0!</v>
      </c>
      <c r="J103" s="3"/>
      <c r="K103" s="48"/>
      <c r="L103" s="48"/>
      <c r="M103" s="3"/>
      <c r="N103" s="3"/>
      <c r="O103" s="3"/>
      <c r="P103" s="3"/>
      <c r="Q103" s="3"/>
      <c r="R103" s="3"/>
      <c r="S103" s="3"/>
      <c r="T103" s="3"/>
    </row>
    <row r="104" spans="1:20" s="4" customFormat="1" ht="12.75" hidden="1" customHeight="1" x14ac:dyDescent="0.35">
      <c r="A104" s="48"/>
      <c r="C104" s="48"/>
      <c r="D104" s="48"/>
      <c r="E104" s="48" t="s">
        <v>73</v>
      </c>
      <c r="F104" s="14">
        <v>0</v>
      </c>
      <c r="G104" s="34">
        <v>0</v>
      </c>
      <c r="H104" s="55">
        <f t="shared" si="10"/>
        <v>0</v>
      </c>
      <c r="I104" s="66" t="e">
        <f t="shared" si="9"/>
        <v>#DIV/0!</v>
      </c>
      <c r="J104" s="3"/>
      <c r="K104" s="48"/>
      <c r="L104" s="48"/>
      <c r="M104" s="3"/>
      <c r="N104" s="3"/>
      <c r="O104" s="3"/>
      <c r="P104" s="3"/>
      <c r="Q104" s="3"/>
      <c r="R104" s="3"/>
      <c r="S104" s="3"/>
      <c r="T104" s="3"/>
    </row>
    <row r="105" spans="1:20" s="4" customFormat="1" ht="14" customHeight="1" x14ac:dyDescent="0.35">
      <c r="A105" s="48"/>
      <c r="B105" s="4" t="s">
        <v>902</v>
      </c>
      <c r="C105" s="48"/>
      <c r="D105" s="48"/>
      <c r="E105" s="48" t="s">
        <v>891</v>
      </c>
      <c r="F105" s="14">
        <f>VLOOKUP(B105,'BalanceGeneral339-20251011-0553'!A$10:E$603,3,0)</f>
        <v>1685.94</v>
      </c>
      <c r="G105" s="34">
        <f>VLOOKUP(B105,'BalanceGeneral339-20251011-0553'!A$10:E$603,4,0)</f>
        <v>44.72</v>
      </c>
      <c r="H105" s="57">
        <f t="shared" si="10"/>
        <v>1641.22</v>
      </c>
      <c r="I105" s="66">
        <v>1</v>
      </c>
      <c r="J105" s="3"/>
      <c r="K105" s="48"/>
      <c r="L105" s="48"/>
      <c r="M105" s="3"/>
      <c r="N105" s="3"/>
      <c r="O105" s="3"/>
      <c r="P105" s="3"/>
      <c r="Q105" s="3"/>
      <c r="R105" s="3"/>
      <c r="S105" s="3"/>
      <c r="T105" s="3"/>
    </row>
    <row r="106" spans="1:20" s="4" customFormat="1" ht="15" customHeight="1" x14ac:dyDescent="0.35">
      <c r="A106" s="48"/>
      <c r="C106" s="48"/>
      <c r="D106" s="47" t="s">
        <v>74</v>
      </c>
      <c r="E106" s="48"/>
      <c r="F106" s="13">
        <f>SUM(F107:F108)</f>
        <v>11507.83</v>
      </c>
      <c r="G106" s="13">
        <f>+G108+G107+PC_FondTercGar_OtrosFondTer_Ant</f>
        <v>21074.61</v>
      </c>
      <c r="H106" s="55">
        <f>+F106-G106</f>
        <v>-9566.7800000000007</v>
      </c>
      <c r="I106" s="66">
        <f t="shared" si="9"/>
        <v>-0.45394813949107482</v>
      </c>
      <c r="J106" s="3"/>
      <c r="K106" s="48"/>
      <c r="L106" s="48"/>
      <c r="M106" s="3"/>
      <c r="N106" s="3"/>
      <c r="O106" s="3"/>
      <c r="P106" s="3"/>
      <c r="Q106" s="3"/>
      <c r="R106" s="3"/>
      <c r="S106" s="3"/>
      <c r="T106" s="3"/>
    </row>
    <row r="107" spans="1:20" s="4" customFormat="1" ht="15" customHeight="1" x14ac:dyDescent="0.35">
      <c r="A107" s="48" t="s">
        <v>229</v>
      </c>
      <c r="B107" s="4" t="s">
        <v>229</v>
      </c>
      <c r="C107" s="48"/>
      <c r="D107" s="48"/>
      <c r="E107" s="48" t="s">
        <v>75</v>
      </c>
      <c r="F107" s="76">
        <f>VLOOKUP(B107,'BalanceGeneral339-20251011-0553'!A$10:E$603,3,0)</f>
        <v>3684.2</v>
      </c>
      <c r="G107" s="76">
        <f>VLOOKUP(B107,'BalanceGeneral339-20251011-0553'!A$10:E$603,4,0)</f>
        <v>3687.27</v>
      </c>
      <c r="H107" s="57">
        <f>+F107-G107</f>
        <v>-3.0700000000001637</v>
      </c>
      <c r="I107" s="66">
        <f>+H107/G107</f>
        <v>-8.3259430418715298E-4</v>
      </c>
      <c r="J107" s="3"/>
      <c r="K107" s="48"/>
      <c r="L107" s="48"/>
      <c r="M107" s="3"/>
      <c r="N107" s="3"/>
      <c r="O107" s="3"/>
      <c r="P107" s="3"/>
      <c r="Q107" s="3"/>
      <c r="R107" s="3"/>
      <c r="S107" s="3"/>
      <c r="T107" s="3"/>
    </row>
    <row r="108" spans="1:20" s="4" customFormat="1" ht="14.25" customHeight="1" x14ac:dyDescent="0.35">
      <c r="A108" s="48" t="s">
        <v>201</v>
      </c>
      <c r="B108" s="4" t="s">
        <v>208</v>
      </c>
      <c r="C108" s="48"/>
      <c r="D108" s="48"/>
      <c r="E108" s="48" t="s">
        <v>76</v>
      </c>
      <c r="F108" s="76">
        <f>VLOOKUP(B108,'BalanceGeneral339-20251011-0553'!A$10:E$603,3,0)</f>
        <v>7823.63</v>
      </c>
      <c r="G108" s="76">
        <f>VLOOKUP(B108,'BalanceGeneral339-20251011-0553'!A$10:E$603,4,0)</f>
        <v>17387.34</v>
      </c>
      <c r="H108" s="57">
        <f>+F108-G108</f>
        <v>-9563.7099999999991</v>
      </c>
      <c r="I108" s="66">
        <f>+H108/G108</f>
        <v>-0.55003870632310625</v>
      </c>
      <c r="J108" s="3"/>
      <c r="K108" s="48"/>
      <c r="L108" s="48"/>
      <c r="M108" s="3"/>
      <c r="N108" s="3"/>
      <c r="O108" s="3"/>
      <c r="P108" s="3"/>
      <c r="Q108" s="3"/>
      <c r="R108" s="3"/>
      <c r="S108" s="3"/>
      <c r="T108" s="3"/>
    </row>
    <row r="109" spans="1:20" s="4" customFormat="1" ht="12.75" hidden="1" customHeight="1" x14ac:dyDescent="0.35">
      <c r="A109" s="48"/>
      <c r="C109" s="48"/>
      <c r="D109" s="48"/>
      <c r="E109" s="48" t="s">
        <v>67</v>
      </c>
      <c r="F109" s="14">
        <v>0</v>
      </c>
      <c r="G109" s="14">
        <v>0</v>
      </c>
      <c r="H109" s="55">
        <f t="shared" si="10"/>
        <v>0</v>
      </c>
      <c r="I109" s="66" t="e">
        <f t="shared" si="9"/>
        <v>#DIV/0!</v>
      </c>
      <c r="J109" s="3"/>
      <c r="K109" s="48"/>
      <c r="L109" s="48"/>
      <c r="M109" s="3"/>
      <c r="N109" s="3"/>
      <c r="O109" s="3"/>
      <c r="P109" s="3"/>
      <c r="Q109" s="3"/>
      <c r="R109" s="3"/>
      <c r="S109" s="3"/>
      <c r="T109" s="3"/>
    </row>
    <row r="110" spans="1:20" s="4" customFormat="1" x14ac:dyDescent="0.35">
      <c r="A110" s="48"/>
      <c r="C110" s="48"/>
      <c r="D110" s="47" t="s">
        <v>77</v>
      </c>
      <c r="E110" s="48"/>
      <c r="F110" s="13">
        <f>SUM(F111+PC_ProvReservTec_ReservTec_Act)</f>
        <v>152383.48000000001</v>
      </c>
      <c r="G110" s="13">
        <f>+G111+PC_ProvReservTec_ReservTec_Ant</f>
        <v>151675.24</v>
      </c>
      <c r="H110" s="55">
        <f>+F110-G110</f>
        <v>708.24000000001979</v>
      </c>
      <c r="I110" s="66">
        <f t="shared" si="9"/>
        <v>4.669450333488972E-3</v>
      </c>
      <c r="J110" s="3"/>
      <c r="K110" s="48"/>
      <c r="L110" s="48"/>
      <c r="M110" s="3"/>
      <c r="N110" s="3"/>
      <c r="O110" s="3"/>
      <c r="P110" s="3"/>
      <c r="Q110" s="3"/>
      <c r="R110" s="3"/>
      <c r="S110" s="3"/>
      <c r="T110" s="3"/>
    </row>
    <row r="111" spans="1:20" s="4" customFormat="1" ht="14.25" customHeight="1" x14ac:dyDescent="0.35">
      <c r="A111" s="48" t="s">
        <v>195</v>
      </c>
      <c r="B111" s="4" t="s">
        <v>195</v>
      </c>
      <c r="C111" s="48"/>
      <c r="D111" s="48"/>
      <c r="E111" s="48" t="s">
        <v>78</v>
      </c>
      <c r="F111" s="76">
        <f>VLOOKUP(B111,'BalanceGeneral339-20251011-0553'!A$10:E$603,3,0)</f>
        <v>144332.22</v>
      </c>
      <c r="G111" s="76">
        <f>VLOOKUP(B111,'BalanceGeneral339-20251011-0553'!A$10:E$603,4,0)</f>
        <v>144034.9</v>
      </c>
      <c r="H111" s="57">
        <f>+F111-G111</f>
        <v>297.32000000000698</v>
      </c>
      <c r="I111" s="66">
        <f t="shared" si="9"/>
        <v>2.0642219351004998E-3</v>
      </c>
      <c r="J111" s="3"/>
      <c r="K111" s="48"/>
      <c r="L111" s="48"/>
      <c r="M111" s="3"/>
      <c r="N111" s="3"/>
      <c r="O111" s="3"/>
      <c r="P111" s="3"/>
      <c r="Q111" s="3"/>
      <c r="R111" s="3"/>
      <c r="S111" s="3"/>
      <c r="T111" s="3"/>
    </row>
    <row r="112" spans="1:20" s="4" customFormat="1" ht="14.25" customHeight="1" x14ac:dyDescent="0.35">
      <c r="A112" s="48" t="s">
        <v>185</v>
      </c>
      <c r="B112" s="4" t="s">
        <v>185</v>
      </c>
      <c r="C112" s="48"/>
      <c r="D112" s="48"/>
      <c r="E112" s="48" t="s">
        <v>79</v>
      </c>
      <c r="F112" s="76">
        <f>VLOOKUP(B112,'BalanceGeneral339-20251011-0553'!A$10:E$603,3,0)</f>
        <v>8051.26</v>
      </c>
      <c r="G112" s="76">
        <f>VLOOKUP(B112,'BalanceGeneral339-20251011-0553'!A$10:E$603,4,0)</f>
        <v>7640.34</v>
      </c>
      <c r="H112" s="57">
        <f>+F112-G112</f>
        <v>410.92000000000007</v>
      </c>
      <c r="I112" s="66">
        <f t="shared" si="9"/>
        <v>5.3782946832209043E-2</v>
      </c>
      <c r="J112" s="3"/>
      <c r="K112" s="48"/>
      <c r="L112" s="48"/>
      <c r="M112" s="3"/>
      <c r="N112" s="3"/>
      <c r="O112" s="3"/>
      <c r="P112" s="3"/>
      <c r="Q112" s="3"/>
      <c r="R112" s="3"/>
      <c r="S112" s="3"/>
      <c r="T112" s="3"/>
    </row>
    <row r="113" spans="1:20" s="4" customFormat="1" ht="12.75" hidden="1" customHeight="1" x14ac:dyDescent="0.35">
      <c r="A113" s="81"/>
      <c r="C113" s="48"/>
      <c r="D113" s="47" t="s">
        <v>80</v>
      </c>
      <c r="E113" s="48"/>
      <c r="F113" s="14">
        <v>0</v>
      </c>
      <c r="G113" s="35">
        <v>0</v>
      </c>
      <c r="H113" s="55">
        <f t="shared" ref="H113:H117" si="11">+F113-G113</f>
        <v>0</v>
      </c>
      <c r="I113" s="60" t="e">
        <f t="shared" ref="I113" si="12">+H113/F113</f>
        <v>#DIV/0!</v>
      </c>
      <c r="J113" s="3"/>
      <c r="K113" s="48"/>
      <c r="L113" s="48"/>
      <c r="M113" s="3"/>
      <c r="N113" s="3"/>
      <c r="O113" s="3"/>
      <c r="P113" s="3"/>
      <c r="Q113" s="3"/>
      <c r="R113" s="3"/>
      <c r="S113" s="3"/>
      <c r="T113" s="3"/>
    </row>
    <row r="114" spans="1:20" s="4" customFormat="1" ht="12.75" hidden="1" customHeight="1" x14ac:dyDescent="0.35">
      <c r="A114" s="81"/>
      <c r="C114" s="48"/>
      <c r="D114" s="48"/>
      <c r="E114" s="48" t="s">
        <v>81</v>
      </c>
      <c r="F114" s="14">
        <v>0</v>
      </c>
      <c r="G114" s="9">
        <v>0</v>
      </c>
      <c r="H114" s="55">
        <f t="shared" si="11"/>
        <v>0</v>
      </c>
      <c r="I114" s="60"/>
      <c r="J114" s="3"/>
      <c r="K114" s="48"/>
      <c r="L114" s="48"/>
      <c r="M114" s="3"/>
      <c r="N114" s="3"/>
      <c r="O114" s="3"/>
      <c r="P114" s="3"/>
      <c r="Q114" s="3"/>
      <c r="R114" s="3"/>
      <c r="S114" s="3"/>
      <c r="T114" s="3"/>
    </row>
    <row r="115" spans="1:20" s="4" customFormat="1" ht="12.75" hidden="1" customHeight="1" x14ac:dyDescent="0.35">
      <c r="A115" s="81"/>
      <c r="C115" s="48"/>
      <c r="D115" s="48"/>
      <c r="E115" s="48" t="s">
        <v>13</v>
      </c>
      <c r="F115" s="14">
        <v>0</v>
      </c>
      <c r="G115" s="9">
        <v>0</v>
      </c>
      <c r="H115" s="55">
        <f t="shared" si="11"/>
        <v>0</v>
      </c>
      <c r="I115" s="54" t="e">
        <f t="shared" ref="I115:I122" si="13">+H115/G115</f>
        <v>#DIV/0!</v>
      </c>
      <c r="J115" s="3"/>
      <c r="K115" s="48"/>
      <c r="L115" s="48"/>
      <c r="M115" s="3"/>
      <c r="N115" s="3"/>
      <c r="O115" s="3"/>
      <c r="P115" s="3"/>
      <c r="Q115" s="3"/>
      <c r="R115" s="3"/>
      <c r="S115" s="3"/>
      <c r="T115" s="3"/>
    </row>
    <row r="116" spans="1:20" ht="13.5" hidden="1" customHeight="1" x14ac:dyDescent="0.35">
      <c r="E116" s="48" t="s">
        <v>82</v>
      </c>
      <c r="F116" s="14">
        <v>0</v>
      </c>
      <c r="G116" s="9">
        <v>0</v>
      </c>
      <c r="H116" s="55">
        <f t="shared" si="11"/>
        <v>0</v>
      </c>
      <c r="I116" s="54" t="e">
        <f t="shared" si="13"/>
        <v>#DIV/0!</v>
      </c>
    </row>
    <row r="117" spans="1:20" ht="4.5" hidden="1" customHeight="1" x14ac:dyDescent="0.35">
      <c r="F117" s="14"/>
      <c r="H117" s="55">
        <f t="shared" si="11"/>
        <v>0</v>
      </c>
      <c r="I117" s="54" t="e">
        <f t="shared" si="13"/>
        <v>#DIV/0!</v>
      </c>
    </row>
    <row r="118" spans="1:20" x14ac:dyDescent="0.35">
      <c r="C118" s="23"/>
      <c r="D118" s="24" t="s">
        <v>83</v>
      </c>
      <c r="E118" s="23"/>
      <c r="F118" s="25">
        <f>+F110+F106+F90</f>
        <v>439367.3</v>
      </c>
      <c r="G118" s="25">
        <f>+G110+G106+G90</f>
        <v>422903.19999999995</v>
      </c>
      <c r="H118" s="62">
        <f>+F118-G118</f>
        <v>16464.100000000035</v>
      </c>
      <c r="I118" s="59">
        <f>+H118/G118</f>
        <v>3.8931131284889869E-2</v>
      </c>
      <c r="R118" s="70"/>
    </row>
    <row r="119" spans="1:20" x14ac:dyDescent="0.35">
      <c r="D119" s="7" t="s">
        <v>84</v>
      </c>
      <c r="F119" s="14"/>
    </row>
    <row r="120" spans="1:20" ht="15.75" hidden="1" customHeight="1" x14ac:dyDescent="0.35">
      <c r="D120" s="47" t="s">
        <v>59</v>
      </c>
      <c r="F120" s="14">
        <v>0</v>
      </c>
      <c r="G120" s="36">
        <f>+PnoC_Deudas_DocsxPagar_Ant</f>
        <v>0</v>
      </c>
      <c r="H120" s="61"/>
      <c r="I120" s="54"/>
    </row>
    <row r="121" spans="1:20" ht="15.75" hidden="1" customHeight="1" x14ac:dyDescent="0.35">
      <c r="E121" s="48" t="s">
        <v>63</v>
      </c>
      <c r="F121" s="14">
        <v>0</v>
      </c>
      <c r="G121" s="37">
        <v>0</v>
      </c>
      <c r="H121" s="55">
        <f>+F121-G121</f>
        <v>0</v>
      </c>
      <c r="I121" s="67" t="e">
        <f>+H121/G121</f>
        <v>#DIV/0!</v>
      </c>
    </row>
    <row r="122" spans="1:20" ht="15.75" hidden="1" customHeight="1" x14ac:dyDescent="0.35">
      <c r="D122" s="47" t="s">
        <v>68</v>
      </c>
      <c r="F122" s="14">
        <v>0</v>
      </c>
      <c r="G122" s="35">
        <v>0</v>
      </c>
      <c r="H122" s="57">
        <f t="shared" si="8"/>
        <v>0</v>
      </c>
      <c r="I122" s="60" t="e">
        <f t="shared" si="13"/>
        <v>#DIV/0!</v>
      </c>
    </row>
    <row r="123" spans="1:20" x14ac:dyDescent="0.35">
      <c r="D123" s="47" t="s">
        <v>77</v>
      </c>
      <c r="F123" s="13">
        <f>SUM(F124:F128)</f>
        <v>299132.21000000002</v>
      </c>
      <c r="G123" s="13">
        <f>SUM(G124:G125)</f>
        <v>257192.86</v>
      </c>
      <c r="H123" s="55">
        <f>+F123-G123</f>
        <v>41939.350000000035</v>
      </c>
      <c r="I123" s="66">
        <f>+H123/G123</f>
        <v>0.16306576317865137</v>
      </c>
    </row>
    <row r="124" spans="1:20" hidden="1" x14ac:dyDescent="0.35">
      <c r="A124" s="83" t="s">
        <v>172</v>
      </c>
      <c r="D124" s="47"/>
      <c r="E124" s="48" t="s">
        <v>85</v>
      </c>
      <c r="F124" s="76">
        <v>0</v>
      </c>
      <c r="G124" s="76">
        <v>0</v>
      </c>
      <c r="H124" s="57">
        <f>+F124-G124</f>
        <v>0</v>
      </c>
      <c r="I124" s="66">
        <v>0</v>
      </c>
    </row>
    <row r="125" spans="1:20" x14ac:dyDescent="0.35">
      <c r="A125" s="83" t="s">
        <v>171</v>
      </c>
      <c r="B125" s="4" t="s">
        <v>169</v>
      </c>
      <c r="D125" s="47"/>
      <c r="E125" s="48" t="s">
        <v>105</v>
      </c>
      <c r="F125" s="76">
        <f>VLOOKUP(B125,'BalanceGeneral339-20251011-0553'!A$10:E$603,3,0)</f>
        <v>299132.21000000002</v>
      </c>
      <c r="G125" s="76">
        <f>VLOOKUP(B125,'BalanceGeneral339-20251011-0553'!A$10:E$603,4,0)</f>
        <v>257192.86</v>
      </c>
      <c r="H125" s="57">
        <f>+F125-G125</f>
        <v>41939.350000000035</v>
      </c>
      <c r="I125" s="66">
        <f>+H125/G125</f>
        <v>0.16306576317865137</v>
      </c>
    </row>
    <row r="126" spans="1:20" hidden="1" x14ac:dyDescent="0.35">
      <c r="D126" s="47"/>
      <c r="F126" s="16"/>
      <c r="G126" s="16"/>
      <c r="H126" s="57"/>
      <c r="I126" s="66"/>
    </row>
    <row r="127" spans="1:20" ht="15.75" hidden="1" customHeight="1" x14ac:dyDescent="0.35">
      <c r="D127" s="47" t="s">
        <v>80</v>
      </c>
      <c r="F127" s="14">
        <v>0</v>
      </c>
      <c r="G127" s="16">
        <v>0</v>
      </c>
      <c r="H127" s="57">
        <f t="shared" si="8"/>
        <v>0</v>
      </c>
      <c r="I127" s="66" t="e">
        <f t="shared" ref="I127" si="14">+H127/G127</f>
        <v>#DIV/0!</v>
      </c>
    </row>
    <row r="128" spans="1:20" ht="15.75" hidden="1" customHeight="1" x14ac:dyDescent="0.35">
      <c r="F128" s="14"/>
      <c r="H128" s="61">
        <f t="shared" si="8"/>
        <v>0</v>
      </c>
      <c r="I128" s="52"/>
    </row>
    <row r="129" spans="1:11" x14ac:dyDescent="0.35">
      <c r="C129" s="23"/>
      <c r="D129" s="24" t="s">
        <v>86</v>
      </c>
      <c r="E129" s="23"/>
      <c r="F129" s="25">
        <f>+F123</f>
        <v>299132.21000000002</v>
      </c>
      <c r="G129" s="25">
        <f>+G123+G120</f>
        <v>257192.86</v>
      </c>
      <c r="H129" s="62">
        <f>+F129-G129</f>
        <v>41939.350000000035</v>
      </c>
      <c r="I129" s="59">
        <f>+H129/G129</f>
        <v>0.16306576317865137</v>
      </c>
    </row>
    <row r="130" spans="1:11" s="3" customFormat="1" ht="5.25" customHeight="1" x14ac:dyDescent="0.35">
      <c r="A130" s="81"/>
      <c r="B130" s="4"/>
      <c r="F130" s="38"/>
      <c r="G130" s="39"/>
    </row>
    <row r="131" spans="1:11" x14ac:dyDescent="0.35">
      <c r="C131" s="23"/>
      <c r="D131" s="5" t="s">
        <v>87</v>
      </c>
      <c r="E131" s="23"/>
      <c r="F131" s="25">
        <f>+F129+F118</f>
        <v>738499.51</v>
      </c>
      <c r="G131" s="25">
        <f>+G129+G118</f>
        <v>680096.05999999994</v>
      </c>
      <c r="H131" s="62">
        <f>+F131-G131</f>
        <v>58403.45000000007</v>
      </c>
      <c r="I131" s="59">
        <f>+H131/G131</f>
        <v>8.587529532225209E-2</v>
      </c>
      <c r="J131" s="71"/>
    </row>
    <row r="132" spans="1:11" ht="5.25" customHeight="1" x14ac:dyDescent="0.35"/>
    <row r="133" spans="1:11" ht="15" customHeight="1" x14ac:dyDescent="0.35">
      <c r="C133" s="103" t="s">
        <v>88</v>
      </c>
      <c r="D133" s="103"/>
      <c r="E133" s="103"/>
      <c r="G133" s="40"/>
      <c r="H133" s="61"/>
      <c r="I133" s="54"/>
    </row>
    <row r="134" spans="1:11" ht="3" customHeight="1" x14ac:dyDescent="0.35">
      <c r="C134" s="103"/>
      <c r="D134" s="103"/>
      <c r="E134" s="103"/>
      <c r="G134" s="40"/>
      <c r="H134" s="61"/>
      <c r="I134" s="54"/>
    </row>
    <row r="135" spans="1:11" x14ac:dyDescent="0.35">
      <c r="C135" s="17"/>
      <c r="D135" s="47" t="s">
        <v>89</v>
      </c>
      <c r="E135" s="17"/>
      <c r="F135" s="13">
        <f>SUM(F136:F141)</f>
        <v>4493222.7300000004</v>
      </c>
      <c r="G135" s="13">
        <f>SUM(G136:G141)</f>
        <v>4507251.2700000005</v>
      </c>
      <c r="H135" s="55">
        <f>+F135-G135</f>
        <v>-14028.540000000037</v>
      </c>
      <c r="I135" s="60">
        <f>+H135/G135</f>
        <v>-3.1124379715355955E-3</v>
      </c>
    </row>
    <row r="136" spans="1:11" ht="15.75" hidden="1" customHeight="1" x14ac:dyDescent="0.35">
      <c r="C136" s="17"/>
      <c r="D136" s="47"/>
      <c r="E136" s="17" t="s">
        <v>90</v>
      </c>
      <c r="F136" s="16">
        <v>0</v>
      </c>
      <c r="G136" s="16">
        <v>0</v>
      </c>
      <c r="H136" s="55">
        <f>+F136-G136</f>
        <v>0</v>
      </c>
      <c r="I136" s="60" t="e">
        <f t="shared" ref="I136:I140" si="15">+H136/G136</f>
        <v>#DIV/0!</v>
      </c>
    </row>
    <row r="137" spans="1:11" x14ac:dyDescent="0.35">
      <c r="A137" s="83" t="s">
        <v>146</v>
      </c>
      <c r="B137" s="4" t="s">
        <v>146</v>
      </c>
      <c r="C137" s="17"/>
      <c r="D137" s="47"/>
      <c r="E137" s="17" t="s">
        <v>90</v>
      </c>
      <c r="F137" s="76">
        <f>VLOOKUP(B137,'BalanceGeneral339-20251011-0553'!A$10:E$603,3,0)</f>
        <v>747821.38</v>
      </c>
      <c r="G137" s="76">
        <f>VLOOKUP(B137,'BalanceGeneral339-20251011-0553'!A$10:E$603,4,0)</f>
        <v>302625.43</v>
      </c>
      <c r="H137" s="57">
        <f>+F137-G137</f>
        <v>445195.95</v>
      </c>
      <c r="I137" s="60">
        <f>+H137/G137</f>
        <v>1.4711121600058528</v>
      </c>
    </row>
    <row r="138" spans="1:11" ht="15.75" hidden="1" customHeight="1" x14ac:dyDescent="0.35">
      <c r="C138" s="17"/>
      <c r="D138" s="47"/>
      <c r="E138" s="17" t="s">
        <v>91</v>
      </c>
      <c r="F138" s="48">
        <v>0</v>
      </c>
      <c r="G138" s="16">
        <v>0</v>
      </c>
      <c r="H138" s="57">
        <f t="shared" ref="H138:H141" si="16">+F138-G138</f>
        <v>0</v>
      </c>
      <c r="I138" s="60" t="e">
        <f t="shared" si="15"/>
        <v>#DIV/0!</v>
      </c>
    </row>
    <row r="139" spans="1:11" x14ac:dyDescent="0.35">
      <c r="A139" s="83" t="s">
        <v>137</v>
      </c>
      <c r="B139" s="4" t="s">
        <v>136</v>
      </c>
      <c r="E139" s="48" t="s">
        <v>92</v>
      </c>
      <c r="F139" s="76">
        <f>VLOOKUP(B139,'BalanceGeneral339-20251011-0553'!A$10:E$603,3,0)</f>
        <v>383056.91</v>
      </c>
      <c r="G139" s="76">
        <f>VLOOKUP(B139,'BalanceGeneral339-20251011-0553'!A$10:E$603,4,0)</f>
        <v>383056.91</v>
      </c>
      <c r="H139" s="57">
        <f t="shared" si="16"/>
        <v>0</v>
      </c>
      <c r="I139" s="60">
        <f>+H139/G139</f>
        <v>0</v>
      </c>
      <c r="K139" s="89"/>
    </row>
    <row r="140" spans="1:11" ht="12.75" hidden="1" customHeight="1" x14ac:dyDescent="0.35">
      <c r="E140" s="48" t="s">
        <v>93</v>
      </c>
      <c r="F140" s="16">
        <v>0</v>
      </c>
      <c r="G140" s="16">
        <v>0</v>
      </c>
      <c r="H140" s="57">
        <f t="shared" si="16"/>
        <v>0</v>
      </c>
      <c r="I140" s="60" t="e">
        <f t="shared" si="15"/>
        <v>#DIV/0!</v>
      </c>
    </row>
    <row r="141" spans="1:11" x14ac:dyDescent="0.35">
      <c r="A141" s="84" t="s">
        <v>127</v>
      </c>
      <c r="B141" s="4" t="s">
        <v>126</v>
      </c>
      <c r="E141" s="48" t="s">
        <v>94</v>
      </c>
      <c r="F141" s="76">
        <f>VLOOKUP(B141,'BalanceGeneral339-20251011-0553'!A$10:E$603,3,0)</f>
        <v>3362344.44</v>
      </c>
      <c r="G141" s="76">
        <f>VLOOKUP(B141,'BalanceGeneral339-20251011-0553'!A$10:E$603,4,0)</f>
        <v>3821568.93</v>
      </c>
      <c r="H141" s="57">
        <f t="shared" si="16"/>
        <v>-459224.49000000022</v>
      </c>
      <c r="I141" s="60">
        <f>+H141/G141</f>
        <v>-0.12016648094320785</v>
      </c>
    </row>
    <row r="142" spans="1:11" ht="15.75" hidden="1" customHeight="1" x14ac:dyDescent="0.35">
      <c r="D142" s="47" t="s">
        <v>95</v>
      </c>
      <c r="F142" s="11"/>
      <c r="G142" s="12"/>
      <c r="H142" s="57">
        <f>+F142-G142</f>
        <v>0</v>
      </c>
      <c r="I142" s="68" t="e">
        <f>+H142/G142</f>
        <v>#DIV/0!</v>
      </c>
    </row>
    <row r="143" spans="1:11" s="3" customFormat="1" ht="6" customHeight="1" x14ac:dyDescent="0.35">
      <c r="A143" s="81"/>
      <c r="B143" s="4"/>
      <c r="D143" s="18"/>
      <c r="F143" s="41"/>
      <c r="G143" s="41"/>
      <c r="H143" s="57"/>
      <c r="I143" s="68"/>
    </row>
    <row r="144" spans="1:11" x14ac:dyDescent="0.35">
      <c r="B144" s="4" t="s">
        <v>96</v>
      </c>
      <c r="C144" s="23"/>
      <c r="D144" s="24" t="s">
        <v>96</v>
      </c>
      <c r="E144" s="23"/>
      <c r="F144" s="25">
        <f>VLOOKUP(B144,'BalanceGeneral339-20251011-0553'!A$10:E$610,3,0)</f>
        <v>142394.04999999999</v>
      </c>
      <c r="G144" s="25">
        <f>VLOOKUP(B144,'BalanceGeneral339-20251011-0553'!A$10:E$610,4,0)</f>
        <v>218097.69</v>
      </c>
      <c r="H144" s="62">
        <f>+F144-G144</f>
        <v>-75703.640000000014</v>
      </c>
      <c r="I144" s="59">
        <f>+H144/G144</f>
        <v>-0.34710885750325926</v>
      </c>
    </row>
    <row r="145" spans="1:20" ht="6.75" customHeight="1" x14ac:dyDescent="0.35">
      <c r="G145" s="86"/>
    </row>
    <row r="146" spans="1:20" ht="18" customHeight="1" x14ac:dyDescent="0.35">
      <c r="C146" s="42"/>
      <c r="D146" s="43" t="s">
        <v>97</v>
      </c>
      <c r="E146" s="42"/>
      <c r="F146" s="25">
        <f>SUM(F137:F144)</f>
        <v>4635616.78</v>
      </c>
      <c r="G146" s="25">
        <f>SUM(G136:G144)</f>
        <v>4725348.9600000009</v>
      </c>
      <c r="H146" s="62">
        <f>+F146-G146</f>
        <v>-89732.180000000633</v>
      </c>
      <c r="I146" s="59">
        <f>+H146/G146</f>
        <v>-1.8989535113614259E-2</v>
      </c>
    </row>
    <row r="147" spans="1:20" s="3" customFormat="1" ht="9.75" customHeight="1" x14ac:dyDescent="0.35">
      <c r="A147" s="81"/>
      <c r="B147" s="4"/>
      <c r="D147" s="19"/>
      <c r="F147" s="44"/>
      <c r="G147" s="87"/>
    </row>
    <row r="148" spans="1:20" x14ac:dyDescent="0.35">
      <c r="C148" s="42"/>
      <c r="D148" s="43" t="s">
        <v>98</v>
      </c>
      <c r="E148" s="42"/>
      <c r="F148" s="25">
        <f>+F131+F146</f>
        <v>5374116.29</v>
      </c>
      <c r="G148" s="25">
        <f>+G131+G146</f>
        <v>5405445.0200000005</v>
      </c>
      <c r="H148" s="69">
        <f>+F148-G148</f>
        <v>-31328.730000000447</v>
      </c>
      <c r="I148" s="59">
        <f>+H148/G148</f>
        <v>-5.7957725745216154E-3</v>
      </c>
    </row>
    <row r="149" spans="1:20" s="4" customFormat="1" ht="15.75" customHeight="1" x14ac:dyDescent="0.35">
      <c r="A149" s="81"/>
      <c r="C149" s="106" t="s">
        <v>99</v>
      </c>
      <c r="D149" s="106"/>
      <c r="E149" s="106"/>
      <c r="F149" s="106"/>
      <c r="G149" s="106"/>
      <c r="J149" s="3"/>
      <c r="K149" s="48"/>
      <c r="L149" s="48"/>
      <c r="M149" s="3"/>
      <c r="N149" s="3"/>
      <c r="O149" s="3"/>
      <c r="P149" s="3"/>
      <c r="Q149" s="3"/>
      <c r="R149" s="3"/>
      <c r="S149" s="3"/>
      <c r="T149" s="3"/>
    </row>
    <row r="150" spans="1:20" s="4" customFormat="1" x14ac:dyDescent="0.35">
      <c r="A150" s="81"/>
      <c r="C150" s="2"/>
      <c r="D150" s="1"/>
      <c r="E150" s="2"/>
      <c r="F150" s="50"/>
      <c r="G150" s="45"/>
      <c r="H150" s="45"/>
      <c r="J150" s="3"/>
      <c r="K150" s="48"/>
      <c r="L150" s="48"/>
      <c r="M150" s="3"/>
      <c r="N150" s="3"/>
      <c r="O150" s="3"/>
      <c r="P150" s="3"/>
      <c r="Q150" s="3"/>
      <c r="R150" s="3"/>
      <c r="S150" s="3"/>
      <c r="T150" s="3"/>
    </row>
    <row r="151" spans="1:20" s="4" customFormat="1" x14ac:dyDescent="0.35">
      <c r="A151" s="81"/>
      <c r="C151" s="2"/>
      <c r="D151" s="1"/>
      <c r="E151" s="2"/>
      <c r="F151" s="8"/>
      <c r="G151" s="8"/>
      <c r="J151" s="3"/>
      <c r="K151" s="48"/>
      <c r="L151" s="48"/>
      <c r="M151" s="3"/>
      <c r="N151" s="3"/>
      <c r="O151" s="3"/>
      <c r="P151" s="3"/>
      <c r="Q151" s="3"/>
      <c r="R151" s="3"/>
      <c r="S151" s="3"/>
      <c r="T151" s="3"/>
    </row>
    <row r="152" spans="1:20" s="4" customFormat="1" x14ac:dyDescent="0.35">
      <c r="A152" s="81"/>
      <c r="C152" s="2"/>
      <c r="D152" s="1"/>
      <c r="E152" s="2"/>
      <c r="F152" s="8"/>
      <c r="G152" s="8"/>
      <c r="H152" s="8"/>
      <c r="J152" s="3"/>
      <c r="K152" s="48"/>
      <c r="L152" s="48"/>
      <c r="M152" s="3"/>
      <c r="N152" s="3"/>
      <c r="O152" s="3"/>
      <c r="P152" s="3"/>
      <c r="Q152" s="3"/>
      <c r="R152" s="3"/>
      <c r="S152" s="3"/>
      <c r="T152" s="3"/>
    </row>
    <row r="153" spans="1:20" s="4" customFormat="1" x14ac:dyDescent="0.35">
      <c r="A153" s="81"/>
      <c r="C153" s="2"/>
      <c r="D153" s="1"/>
      <c r="E153" s="2"/>
      <c r="F153" s="50"/>
      <c r="G153" s="32"/>
      <c r="J153" s="3"/>
      <c r="K153" s="48"/>
      <c r="L153" s="48"/>
      <c r="M153" s="3"/>
      <c r="N153" s="3"/>
      <c r="O153" s="3"/>
      <c r="P153" s="3"/>
      <c r="Q153" s="3"/>
      <c r="R153" s="3"/>
      <c r="S153" s="3"/>
      <c r="T153" s="3"/>
    </row>
    <row r="154" spans="1:20" s="4" customFormat="1" x14ac:dyDescent="0.35">
      <c r="A154" s="81"/>
      <c r="C154" s="47"/>
      <c r="D154" s="20"/>
      <c r="E154" s="48"/>
      <c r="F154" s="8"/>
      <c r="G154" s="9"/>
      <c r="J154" s="3"/>
      <c r="K154" s="48"/>
      <c r="L154" s="48"/>
      <c r="M154" s="3"/>
      <c r="N154" s="3"/>
      <c r="O154" s="3"/>
      <c r="P154" s="3"/>
      <c r="Q154" s="3"/>
      <c r="R154" s="3"/>
      <c r="S154" s="3"/>
      <c r="T154" s="3"/>
    </row>
    <row r="155" spans="1:20" s="4" customFormat="1" x14ac:dyDescent="0.35">
      <c r="A155" s="81"/>
      <c r="C155" s="48"/>
      <c r="D155" s="20"/>
      <c r="E155" s="48"/>
      <c r="F155" s="8"/>
      <c r="G155" s="9"/>
      <c r="J155" s="3"/>
      <c r="K155" s="48"/>
      <c r="L155" s="48"/>
      <c r="M155" s="3"/>
      <c r="N155" s="3"/>
      <c r="O155" s="3"/>
      <c r="P155" s="3"/>
      <c r="Q155" s="3"/>
      <c r="R155" s="3"/>
      <c r="S155" s="3"/>
      <c r="T155" s="3"/>
    </row>
    <row r="156" spans="1:20" s="4" customFormat="1" x14ac:dyDescent="0.35">
      <c r="A156" s="81"/>
      <c r="C156" s="48"/>
      <c r="D156" s="20"/>
      <c r="E156" s="48"/>
      <c r="F156" s="8"/>
      <c r="G156" s="9"/>
      <c r="J156" s="3"/>
      <c r="K156" s="48"/>
      <c r="L156" s="48"/>
      <c r="M156" s="3"/>
      <c r="N156" s="3"/>
      <c r="O156" s="3"/>
      <c r="P156" s="3"/>
      <c r="Q156" s="3"/>
      <c r="R156" s="3"/>
      <c r="S156" s="3"/>
      <c r="T156" s="3"/>
    </row>
    <row r="157" spans="1:20" s="4" customFormat="1" x14ac:dyDescent="0.35">
      <c r="A157" s="81"/>
      <c r="C157" s="48"/>
      <c r="D157" s="20"/>
      <c r="E157" s="48"/>
      <c r="F157" s="8"/>
      <c r="G157" s="9"/>
      <c r="J157" s="3"/>
      <c r="K157" s="48"/>
      <c r="L157" s="48"/>
      <c r="M157" s="3"/>
      <c r="N157" s="3"/>
      <c r="O157" s="3"/>
      <c r="P157" s="3"/>
      <c r="Q157" s="3"/>
      <c r="R157" s="3"/>
      <c r="S157" s="3"/>
      <c r="T157" s="3"/>
    </row>
    <row r="158" spans="1:20" s="4" customFormat="1" x14ac:dyDescent="0.35">
      <c r="A158" s="81"/>
      <c r="C158" s="46"/>
      <c r="D158" s="48"/>
      <c r="E158" s="48"/>
      <c r="F158" s="8"/>
      <c r="G158" s="9"/>
      <c r="J158" s="3"/>
      <c r="K158" s="48"/>
      <c r="L158" s="48"/>
      <c r="M158" s="3"/>
      <c r="N158" s="3"/>
      <c r="O158" s="3"/>
      <c r="P158" s="3"/>
      <c r="Q158" s="3"/>
      <c r="R158" s="3"/>
      <c r="S158" s="3"/>
      <c r="T158" s="3"/>
    </row>
    <row r="159" spans="1:20" s="4" customFormat="1" x14ac:dyDescent="0.35">
      <c r="A159" s="81"/>
      <c r="C159" s="46"/>
      <c r="D159" s="48"/>
      <c r="E159" s="48"/>
      <c r="F159" s="8"/>
      <c r="G159" s="9"/>
      <c r="J159" s="3"/>
      <c r="K159" s="48"/>
      <c r="L159" s="48"/>
      <c r="M159" s="3"/>
      <c r="N159" s="3"/>
      <c r="O159" s="3"/>
      <c r="P159" s="3"/>
      <c r="Q159" s="3"/>
      <c r="R159" s="3"/>
      <c r="S159" s="3"/>
      <c r="T159" s="3"/>
    </row>
    <row r="160" spans="1:20" s="4" customFormat="1" x14ac:dyDescent="0.35">
      <c r="A160" s="81"/>
      <c r="C160" s="46"/>
      <c r="D160" s="48"/>
      <c r="E160" s="48"/>
      <c r="F160" s="8"/>
      <c r="G160" s="9"/>
      <c r="J160" s="3"/>
      <c r="K160" s="48"/>
      <c r="L160" s="48"/>
      <c r="M160" s="3"/>
      <c r="N160" s="3"/>
      <c r="O160" s="3"/>
      <c r="P160" s="3"/>
      <c r="Q160" s="3"/>
      <c r="R160" s="3"/>
      <c r="S160" s="3"/>
      <c r="T160" s="3"/>
    </row>
    <row r="161" spans="1:20" s="4" customFormat="1" x14ac:dyDescent="0.35">
      <c r="A161" s="81"/>
      <c r="C161" s="46"/>
      <c r="D161" s="48"/>
      <c r="E161" s="48"/>
      <c r="F161" s="8"/>
      <c r="G161" s="9"/>
      <c r="J161" s="3"/>
      <c r="K161" s="48"/>
      <c r="L161" s="48"/>
      <c r="M161" s="3"/>
      <c r="N161" s="3"/>
      <c r="O161" s="3"/>
      <c r="P161" s="3"/>
      <c r="Q161" s="3"/>
      <c r="R161" s="3"/>
      <c r="S161" s="3"/>
      <c r="T161" s="3"/>
    </row>
    <row r="164" spans="1:20" s="4" customFormat="1" x14ac:dyDescent="0.35">
      <c r="A164" s="81"/>
      <c r="C164" s="104"/>
      <c r="D164" s="104"/>
      <c r="E164" s="104"/>
      <c r="F164" s="104"/>
      <c r="G164" s="104"/>
      <c r="J164" s="3"/>
      <c r="K164" s="48"/>
      <c r="L164" s="48"/>
      <c r="M164" s="3"/>
      <c r="N164" s="3"/>
      <c r="O164" s="3"/>
      <c r="P164" s="3"/>
      <c r="Q164" s="3"/>
      <c r="R164" s="3"/>
      <c r="S164" s="3"/>
      <c r="T164" s="3"/>
    </row>
    <row r="165" spans="1:20" s="4" customFormat="1" x14ac:dyDescent="0.35">
      <c r="A165" s="81"/>
      <c r="C165" s="105"/>
      <c r="D165" s="105"/>
      <c r="E165" s="105"/>
      <c r="F165" s="105"/>
      <c r="G165" s="105"/>
      <c r="J165" s="3"/>
      <c r="K165" s="48"/>
      <c r="L165" s="48"/>
      <c r="M165" s="3"/>
      <c r="N165" s="3"/>
      <c r="O165" s="3"/>
      <c r="P165" s="3"/>
      <c r="Q165" s="3"/>
      <c r="R165" s="3"/>
      <c r="S165" s="3"/>
      <c r="T165" s="3"/>
    </row>
    <row r="166" spans="1:20" s="4" customFormat="1" x14ac:dyDescent="0.35">
      <c r="A166" s="81"/>
      <c r="C166" s="105"/>
      <c r="D166" s="105"/>
      <c r="E166" s="105"/>
      <c r="F166" s="105"/>
      <c r="G166" s="105"/>
      <c r="J166" s="3"/>
      <c r="K166" s="48"/>
      <c r="L166" s="48"/>
      <c r="M166" s="3"/>
      <c r="N166" s="3"/>
      <c r="O166" s="3"/>
      <c r="P166" s="3"/>
      <c r="Q166" s="3"/>
      <c r="R166" s="3"/>
      <c r="S166" s="3"/>
      <c r="T166" s="3"/>
    </row>
  </sheetData>
  <mergeCells count="13">
    <mergeCell ref="C88:E88"/>
    <mergeCell ref="C164:G164"/>
    <mergeCell ref="C165:G165"/>
    <mergeCell ref="C166:G166"/>
    <mergeCell ref="C7:E8"/>
    <mergeCell ref="C133:E134"/>
    <mergeCell ref="C149:G149"/>
    <mergeCell ref="H7:H8"/>
    <mergeCell ref="I7:I8"/>
    <mergeCell ref="C2:G2"/>
    <mergeCell ref="C3:G3"/>
    <mergeCell ref="C4:G4"/>
    <mergeCell ref="C5:G5"/>
  </mergeCells>
  <printOptions horizontalCentered="1" verticalCentered="1"/>
  <pageMargins left="0" right="0" top="0" bottom="0" header="0" footer="0"/>
  <pageSetup scale="81" firstPageNumber="0" orientation="portrait" r:id="rId1"/>
  <headerFooter alignWithMargins="0"/>
  <ignoredErrors>
    <ignoredError sqref="F10:H11 F14:H16 H12 H13 F18:H29 H17 F31:H35 H30 F37:H39 H36 F42:H57 H40 H41 F61:H66 H60 F68:H89 H67 F93:H104 H91 H92 H106 H105 F109:H110 H107 H108 F113:H117 H111 H112 F126:H136 H125 F119:H124 G118:H118 G90:H90 F145:H145 H144 F142:H143 H141 H59 H58 F140:H140 H139 F147:H147 F146 H146 F138:H138 H137 G148:H148" formulaRange="1"/>
    <ignoredError sqref="F59:G59 G106" formula="1" formulaRange="1"/>
    <ignoredError sqref="F10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DE9D-EEAC-4B9F-A498-D5B304E35223}">
  <dimension ref="A1:E614"/>
  <sheetViews>
    <sheetView showGridLines="0" topLeftCell="A584" workbookViewId="0">
      <selection sqref="A1:XFD1048576"/>
    </sheetView>
  </sheetViews>
  <sheetFormatPr baseColWidth="10" defaultRowHeight="12.5" x14ac:dyDescent="0.25"/>
  <cols>
    <col min="1" max="1" width="43.08984375" customWidth="1"/>
    <col min="2" max="2" width="62.7265625" customWidth="1"/>
    <col min="3" max="3" width="16.81640625" customWidth="1"/>
    <col min="4" max="5" width="15.90625" customWidth="1"/>
  </cols>
  <sheetData>
    <row r="1" spans="1:5" ht="14.5" customHeight="1" x14ac:dyDescent="0.25">
      <c r="A1" s="107" t="s">
        <v>749</v>
      </c>
      <c r="B1" s="107"/>
      <c r="C1" s="107"/>
      <c r="D1" s="107"/>
      <c r="E1" s="107"/>
    </row>
    <row r="2" spans="1:5" x14ac:dyDescent="0.25">
      <c r="A2" s="108"/>
      <c r="B2" s="108"/>
      <c r="C2" s="108"/>
      <c r="D2" s="108"/>
      <c r="E2" s="108"/>
    </row>
    <row r="3" spans="1:5" ht="13" x14ac:dyDescent="0.3">
      <c r="A3" s="117" t="s">
        <v>884</v>
      </c>
      <c r="B3" s="117"/>
      <c r="C3" s="117"/>
      <c r="D3" s="117"/>
      <c r="E3" s="117"/>
    </row>
    <row r="4" spans="1:5" ht="14.5" customHeight="1" x14ac:dyDescent="0.35">
      <c r="A4" s="118" t="s">
        <v>943</v>
      </c>
      <c r="B4" s="118"/>
      <c r="C4" s="118"/>
      <c r="D4" s="118"/>
      <c r="E4" s="118"/>
    </row>
    <row r="5" spans="1:5" ht="14.5" customHeight="1" x14ac:dyDescent="0.35">
      <c r="A5" s="118" t="s">
        <v>883</v>
      </c>
      <c r="B5" s="118"/>
      <c r="C5" s="118"/>
      <c r="D5" s="118"/>
      <c r="E5" s="118"/>
    </row>
    <row r="6" spans="1:5" ht="13" thickBot="1" x14ac:dyDescent="0.3">
      <c r="A6" s="110"/>
      <c r="B6" s="110"/>
      <c r="C6" s="110"/>
      <c r="D6" s="110"/>
      <c r="E6" s="110"/>
    </row>
    <row r="7" spans="1:5" x14ac:dyDescent="0.25">
      <c r="A7" s="119"/>
      <c r="B7" s="119"/>
      <c r="C7" s="119"/>
      <c r="D7" s="119"/>
      <c r="E7" s="119"/>
    </row>
    <row r="8" spans="1:5" x14ac:dyDescent="0.25">
      <c r="A8" s="113" t="s">
        <v>3</v>
      </c>
      <c r="B8" s="113"/>
      <c r="C8" s="91">
        <v>2026</v>
      </c>
      <c r="D8" s="91">
        <v>2025</v>
      </c>
    </row>
    <row r="9" spans="1:5" x14ac:dyDescent="0.25">
      <c r="A9" s="108"/>
      <c r="B9" s="108"/>
      <c r="C9" s="108"/>
      <c r="D9" s="108"/>
      <c r="E9" s="108"/>
    </row>
    <row r="10" spans="1:5" ht="13" x14ac:dyDescent="0.3">
      <c r="A10" s="92" t="s">
        <v>882</v>
      </c>
      <c r="B10" s="84" t="s">
        <v>881</v>
      </c>
      <c r="C10" s="93">
        <v>5374116.29</v>
      </c>
      <c r="D10" s="93">
        <v>5405445.04</v>
      </c>
    </row>
    <row r="11" spans="1:5" x14ac:dyDescent="0.25">
      <c r="A11" s="84" t="s">
        <v>880</v>
      </c>
      <c r="B11" s="84" t="s">
        <v>879</v>
      </c>
      <c r="C11" s="94">
        <v>4642253.91</v>
      </c>
      <c r="D11" s="94">
        <v>4064865.77</v>
      </c>
    </row>
    <row r="12" spans="1:5" x14ac:dyDescent="0.25">
      <c r="A12" s="84" t="s">
        <v>878</v>
      </c>
      <c r="B12" s="84" t="s">
        <v>5</v>
      </c>
      <c r="C12" s="94">
        <v>4477203.45</v>
      </c>
      <c r="D12" s="94">
        <v>242999.62</v>
      </c>
    </row>
    <row r="13" spans="1:5" x14ac:dyDescent="0.25">
      <c r="A13" s="84" t="s">
        <v>877</v>
      </c>
      <c r="B13" s="84" t="s">
        <v>876</v>
      </c>
      <c r="C13" s="94">
        <v>4477203.45</v>
      </c>
      <c r="D13" s="94">
        <v>28367.119999999999</v>
      </c>
    </row>
    <row r="14" spans="1:5" x14ac:dyDescent="0.25">
      <c r="A14" s="84" t="s">
        <v>106</v>
      </c>
      <c r="B14" s="84" t="s">
        <v>7</v>
      </c>
      <c r="C14" s="94">
        <v>4477203.45</v>
      </c>
      <c r="D14" s="94">
        <v>28367.119999999999</v>
      </c>
    </row>
    <row r="15" spans="1:5" x14ac:dyDescent="0.25">
      <c r="A15" s="84" t="s">
        <v>875</v>
      </c>
      <c r="B15" s="84" t="s">
        <v>870</v>
      </c>
      <c r="C15" s="94">
        <v>4477203.45</v>
      </c>
      <c r="D15" s="94">
        <v>28367.119999999999</v>
      </c>
    </row>
    <row r="16" spans="1:5" x14ac:dyDescent="0.25">
      <c r="A16" s="84" t="s">
        <v>874</v>
      </c>
      <c r="B16" s="84" t="s">
        <v>873</v>
      </c>
      <c r="C16" s="94">
        <v>187722.34</v>
      </c>
      <c r="D16" s="94">
        <v>28367.119999999999</v>
      </c>
    </row>
    <row r="17" spans="1:4" x14ac:dyDescent="0.25">
      <c r="A17" s="84" t="s">
        <v>872</v>
      </c>
      <c r="B17" s="84" t="s">
        <v>749</v>
      </c>
      <c r="C17" s="94">
        <v>187722.34</v>
      </c>
      <c r="D17" s="94">
        <v>28367.119999999999</v>
      </c>
    </row>
    <row r="18" spans="1:4" x14ac:dyDescent="0.25">
      <c r="A18" s="84" t="s">
        <v>871</v>
      </c>
      <c r="B18" s="84" t="s">
        <v>870</v>
      </c>
      <c r="C18" s="94">
        <v>187722.34</v>
      </c>
      <c r="D18" s="94">
        <v>28367.119999999999</v>
      </c>
    </row>
    <row r="19" spans="1:4" x14ac:dyDescent="0.25">
      <c r="A19" s="84" t="s">
        <v>869</v>
      </c>
      <c r="B19" s="84" t="s">
        <v>868</v>
      </c>
      <c r="C19" s="94">
        <v>182294.34</v>
      </c>
      <c r="D19" s="94">
        <v>23796.84</v>
      </c>
    </row>
    <row r="20" spans="1:4" x14ac:dyDescent="0.25">
      <c r="A20" s="84" t="s">
        <v>867</v>
      </c>
      <c r="B20" s="84" t="s">
        <v>833</v>
      </c>
      <c r="C20" s="95">
        <v>0</v>
      </c>
      <c r="D20" s="95">
        <v>35.520000000000003</v>
      </c>
    </row>
    <row r="21" spans="1:4" x14ac:dyDescent="0.25">
      <c r="A21" s="84" t="s">
        <v>866</v>
      </c>
      <c r="B21" s="84" t="s">
        <v>865</v>
      </c>
      <c r="C21" s="95">
        <v>0</v>
      </c>
      <c r="D21" s="95">
        <v>22.08</v>
      </c>
    </row>
    <row r="22" spans="1:4" x14ac:dyDescent="0.25">
      <c r="A22" s="84" t="s">
        <v>864</v>
      </c>
      <c r="B22" s="84" t="s">
        <v>863</v>
      </c>
      <c r="C22" s="94">
        <v>3518.3</v>
      </c>
      <c r="D22" s="94">
        <v>1198.0999999999999</v>
      </c>
    </row>
    <row r="23" spans="1:4" x14ac:dyDescent="0.25">
      <c r="A23" s="84" t="s">
        <v>862</v>
      </c>
      <c r="B23" s="84" t="s">
        <v>861</v>
      </c>
      <c r="C23" s="94">
        <v>1909.7</v>
      </c>
      <c r="D23" s="94">
        <v>3314.57</v>
      </c>
    </row>
    <row r="24" spans="1:4" x14ac:dyDescent="0.25">
      <c r="A24" s="84" t="s">
        <v>924</v>
      </c>
      <c r="B24" s="84" t="s">
        <v>925</v>
      </c>
      <c r="C24" s="94">
        <v>4289481.0999999996</v>
      </c>
      <c r="D24" s="95">
        <v>0</v>
      </c>
    </row>
    <row r="25" spans="1:4" x14ac:dyDescent="0.25">
      <c r="A25" s="84" t="s">
        <v>926</v>
      </c>
      <c r="B25" s="84" t="s">
        <v>223</v>
      </c>
      <c r="C25" s="94">
        <v>4289481.0999999996</v>
      </c>
      <c r="D25" s="95">
        <v>0</v>
      </c>
    </row>
    <row r="26" spans="1:4" x14ac:dyDescent="0.25">
      <c r="A26" s="84" t="s">
        <v>927</v>
      </c>
      <c r="B26" s="84" t="s">
        <v>928</v>
      </c>
      <c r="C26" s="94">
        <v>4289481.0999999996</v>
      </c>
      <c r="D26" s="95">
        <v>0</v>
      </c>
    </row>
    <row r="27" spans="1:4" x14ac:dyDescent="0.25">
      <c r="A27" s="84" t="s">
        <v>929</v>
      </c>
      <c r="B27" s="84" t="s">
        <v>930</v>
      </c>
      <c r="C27" s="94">
        <v>4289481.0999999996</v>
      </c>
      <c r="D27" s="95">
        <v>0</v>
      </c>
    </row>
    <row r="28" spans="1:4" x14ac:dyDescent="0.25">
      <c r="A28" s="84" t="s">
        <v>860</v>
      </c>
      <c r="B28" s="84" t="s">
        <v>859</v>
      </c>
      <c r="C28" s="95">
        <v>0</v>
      </c>
      <c r="D28" s="94">
        <v>214632.5</v>
      </c>
    </row>
    <row r="29" spans="1:4" x14ac:dyDescent="0.25">
      <c r="A29" s="84" t="s">
        <v>858</v>
      </c>
      <c r="B29" s="84" t="s">
        <v>15</v>
      </c>
      <c r="C29" s="95">
        <v>0</v>
      </c>
      <c r="D29" s="94">
        <v>214632.5</v>
      </c>
    </row>
    <row r="30" spans="1:4" x14ac:dyDescent="0.25">
      <c r="A30" s="84" t="s">
        <v>857</v>
      </c>
      <c r="B30" s="84" t="s">
        <v>853</v>
      </c>
      <c r="C30" s="95">
        <v>0</v>
      </c>
      <c r="D30" s="94">
        <v>214632.5</v>
      </c>
    </row>
    <row r="31" spans="1:4" x14ac:dyDescent="0.25">
      <c r="A31" s="84" t="s">
        <v>856</v>
      </c>
      <c r="B31" s="84" t="s">
        <v>853</v>
      </c>
      <c r="C31" s="95">
        <v>0</v>
      </c>
      <c r="D31" s="94">
        <v>214632.5</v>
      </c>
    </row>
    <row r="32" spans="1:4" x14ac:dyDescent="0.25">
      <c r="A32" s="84" t="s">
        <v>855</v>
      </c>
      <c r="B32" s="84" t="s">
        <v>853</v>
      </c>
      <c r="C32" s="95">
        <v>0</v>
      </c>
      <c r="D32" s="94">
        <v>214632.5</v>
      </c>
    </row>
    <row r="33" spans="1:4" x14ac:dyDescent="0.25">
      <c r="A33" s="84" t="s">
        <v>854</v>
      </c>
      <c r="B33" s="84" t="s">
        <v>853</v>
      </c>
      <c r="C33" s="95">
        <v>0</v>
      </c>
      <c r="D33" s="94">
        <v>214632.5</v>
      </c>
    </row>
    <row r="34" spans="1:4" x14ac:dyDescent="0.25">
      <c r="A34" s="84" t="s">
        <v>944</v>
      </c>
      <c r="B34" s="84" t="s">
        <v>945</v>
      </c>
      <c r="C34" s="95">
        <v>0</v>
      </c>
      <c r="D34" s="94">
        <v>115184.67</v>
      </c>
    </row>
    <row r="35" spans="1:4" x14ac:dyDescent="0.25">
      <c r="A35" s="84" t="s">
        <v>852</v>
      </c>
      <c r="B35" s="84" t="s">
        <v>851</v>
      </c>
      <c r="C35" s="95">
        <v>0</v>
      </c>
      <c r="D35" s="94">
        <v>6567.54</v>
      </c>
    </row>
    <row r="36" spans="1:4" x14ac:dyDescent="0.25">
      <c r="A36" s="84" t="s">
        <v>850</v>
      </c>
      <c r="B36" s="84" t="s">
        <v>849</v>
      </c>
      <c r="C36" s="95">
        <v>0</v>
      </c>
      <c r="D36" s="94">
        <v>92880.28</v>
      </c>
    </row>
    <row r="37" spans="1:4" x14ac:dyDescent="0.25">
      <c r="A37" s="84" t="s">
        <v>848</v>
      </c>
      <c r="B37" s="84" t="s">
        <v>847</v>
      </c>
      <c r="C37" s="95">
        <v>0</v>
      </c>
      <c r="D37" s="94">
        <v>3700000</v>
      </c>
    </row>
    <row r="38" spans="1:4" x14ac:dyDescent="0.25">
      <c r="A38" s="84" t="s">
        <v>846</v>
      </c>
      <c r="B38" s="84" t="s">
        <v>845</v>
      </c>
      <c r="C38" s="95">
        <v>0</v>
      </c>
      <c r="D38" s="94">
        <v>3700000</v>
      </c>
    </row>
    <row r="39" spans="1:4" x14ac:dyDescent="0.25">
      <c r="A39" s="84" t="s">
        <v>844</v>
      </c>
      <c r="B39" s="84" t="s">
        <v>843</v>
      </c>
      <c r="C39" s="95">
        <v>0</v>
      </c>
      <c r="D39" s="94">
        <v>3700000</v>
      </c>
    </row>
    <row r="40" spans="1:4" x14ac:dyDescent="0.25">
      <c r="A40" s="84" t="s">
        <v>842</v>
      </c>
      <c r="B40" s="84" t="s">
        <v>839</v>
      </c>
      <c r="C40" s="95">
        <v>0</v>
      </c>
      <c r="D40" s="94">
        <v>3700000</v>
      </c>
    </row>
    <row r="41" spans="1:4" x14ac:dyDescent="0.25">
      <c r="A41" s="84" t="s">
        <v>841</v>
      </c>
      <c r="B41" s="84" t="s">
        <v>839</v>
      </c>
      <c r="C41" s="95">
        <v>0</v>
      </c>
      <c r="D41" s="94">
        <v>3700000</v>
      </c>
    </row>
    <row r="42" spans="1:4" x14ac:dyDescent="0.25">
      <c r="A42" s="84" t="s">
        <v>840</v>
      </c>
      <c r="B42" s="84" t="s">
        <v>839</v>
      </c>
      <c r="C42" s="95">
        <v>0</v>
      </c>
      <c r="D42" s="94">
        <v>3700000</v>
      </c>
    </row>
    <row r="43" spans="1:4" x14ac:dyDescent="0.25">
      <c r="A43" s="84" t="s">
        <v>838</v>
      </c>
      <c r="B43" s="84" t="s">
        <v>836</v>
      </c>
      <c r="C43" s="95">
        <v>0</v>
      </c>
      <c r="D43" s="94">
        <v>2700000</v>
      </c>
    </row>
    <row r="44" spans="1:4" x14ac:dyDescent="0.25">
      <c r="A44" s="84" t="s">
        <v>837</v>
      </c>
      <c r="B44" s="84" t="s">
        <v>836</v>
      </c>
      <c r="C44" s="95">
        <v>0</v>
      </c>
      <c r="D44" s="94">
        <v>2700000</v>
      </c>
    </row>
    <row r="45" spans="1:4" x14ac:dyDescent="0.25">
      <c r="A45" s="84" t="s">
        <v>835</v>
      </c>
      <c r="B45" s="84" t="s">
        <v>833</v>
      </c>
      <c r="C45" s="95">
        <v>0</v>
      </c>
      <c r="D45" s="94">
        <v>1000000</v>
      </c>
    </row>
    <row r="46" spans="1:4" x14ac:dyDescent="0.25">
      <c r="A46" s="84" t="s">
        <v>834</v>
      </c>
      <c r="B46" s="84" t="s">
        <v>833</v>
      </c>
      <c r="C46" s="95">
        <v>0</v>
      </c>
      <c r="D46" s="94">
        <v>1000000</v>
      </c>
    </row>
    <row r="47" spans="1:4" x14ac:dyDescent="0.25">
      <c r="A47" s="84" t="s">
        <v>832</v>
      </c>
      <c r="B47" s="84" t="s">
        <v>831</v>
      </c>
      <c r="C47" s="94">
        <v>21022.89</v>
      </c>
      <c r="D47" s="94">
        <v>60537.37</v>
      </c>
    </row>
    <row r="48" spans="1:4" x14ac:dyDescent="0.25">
      <c r="A48" s="84" t="s">
        <v>830</v>
      </c>
      <c r="B48" s="84" t="s">
        <v>829</v>
      </c>
      <c r="C48" s="94">
        <v>9942.8799999999992</v>
      </c>
      <c r="D48" s="94">
        <v>29695.78</v>
      </c>
    </row>
    <row r="49" spans="1:4" x14ac:dyDescent="0.25">
      <c r="A49" s="84" t="s">
        <v>828</v>
      </c>
      <c r="B49" s="84" t="s">
        <v>827</v>
      </c>
      <c r="C49" s="94">
        <v>9942.8799999999992</v>
      </c>
      <c r="D49" s="94">
        <v>29695.78</v>
      </c>
    </row>
    <row r="50" spans="1:4" x14ac:dyDescent="0.25">
      <c r="A50" s="84" t="s">
        <v>826</v>
      </c>
      <c r="B50" s="84" t="s">
        <v>821</v>
      </c>
      <c r="C50" s="94">
        <v>9942.8799999999992</v>
      </c>
      <c r="D50" s="94">
        <v>29695.78</v>
      </c>
    </row>
    <row r="51" spans="1:4" x14ac:dyDescent="0.25">
      <c r="A51" s="84" t="s">
        <v>825</v>
      </c>
      <c r="B51" s="84" t="s">
        <v>821</v>
      </c>
      <c r="C51" s="94">
        <v>9942.8799999999992</v>
      </c>
      <c r="D51" s="94">
        <v>29695.78</v>
      </c>
    </row>
    <row r="52" spans="1:4" x14ac:dyDescent="0.25">
      <c r="A52" s="84" t="s">
        <v>824</v>
      </c>
      <c r="B52" s="84" t="s">
        <v>821</v>
      </c>
      <c r="C52" s="94">
        <v>9942.8799999999992</v>
      </c>
      <c r="D52" s="94">
        <v>29695.78</v>
      </c>
    </row>
    <row r="53" spans="1:4" x14ac:dyDescent="0.25">
      <c r="A53" s="84" t="s">
        <v>823</v>
      </c>
      <c r="B53" s="84" t="s">
        <v>821</v>
      </c>
      <c r="C53" s="94">
        <v>9942.8799999999992</v>
      </c>
      <c r="D53" s="94">
        <v>29695.78</v>
      </c>
    </row>
    <row r="54" spans="1:4" x14ac:dyDescent="0.25">
      <c r="A54" s="84" t="s">
        <v>822</v>
      </c>
      <c r="B54" s="84" t="s">
        <v>821</v>
      </c>
      <c r="C54" s="94">
        <v>9942.8799999999992</v>
      </c>
      <c r="D54" s="94">
        <v>29695.78</v>
      </c>
    </row>
    <row r="55" spans="1:4" x14ac:dyDescent="0.25">
      <c r="A55" s="84" t="s">
        <v>820</v>
      </c>
      <c r="B55" s="84" t="s">
        <v>819</v>
      </c>
      <c r="C55" s="94">
        <v>3147.61</v>
      </c>
      <c r="D55" s="94">
        <v>6399.91</v>
      </c>
    </row>
    <row r="56" spans="1:4" x14ac:dyDescent="0.25">
      <c r="A56" s="84" t="s">
        <v>818</v>
      </c>
      <c r="B56" s="84" t="s">
        <v>817</v>
      </c>
      <c r="C56" s="94">
        <v>3147.61</v>
      </c>
      <c r="D56" s="94">
        <v>6399.91</v>
      </c>
    </row>
    <row r="57" spans="1:4" x14ac:dyDescent="0.25">
      <c r="A57" s="84" t="s">
        <v>816</v>
      </c>
      <c r="B57" s="84" t="s">
        <v>815</v>
      </c>
      <c r="C57" s="94">
        <v>3147.61</v>
      </c>
      <c r="D57" s="94">
        <v>6399.91</v>
      </c>
    </row>
    <row r="58" spans="1:4" x14ac:dyDescent="0.25">
      <c r="A58" s="84" t="s">
        <v>814</v>
      </c>
      <c r="B58" s="84" t="s">
        <v>810</v>
      </c>
      <c r="C58" s="94">
        <v>3147.61</v>
      </c>
      <c r="D58" s="94">
        <v>6399.91</v>
      </c>
    </row>
    <row r="59" spans="1:4" x14ac:dyDescent="0.25">
      <c r="A59" s="84" t="s">
        <v>813</v>
      </c>
      <c r="B59" s="84" t="s">
        <v>810</v>
      </c>
      <c r="C59" s="94">
        <v>3147.61</v>
      </c>
      <c r="D59" s="94">
        <v>6399.91</v>
      </c>
    </row>
    <row r="60" spans="1:4" x14ac:dyDescent="0.25">
      <c r="A60" s="84" t="s">
        <v>812</v>
      </c>
      <c r="B60" s="84" t="s">
        <v>810</v>
      </c>
      <c r="C60" s="94">
        <v>3147.61</v>
      </c>
      <c r="D60" s="94">
        <v>6399.91</v>
      </c>
    </row>
    <row r="61" spans="1:4" x14ac:dyDescent="0.25">
      <c r="A61" s="84" t="s">
        <v>811</v>
      </c>
      <c r="B61" s="84" t="s">
        <v>810</v>
      </c>
      <c r="C61" s="94">
        <v>3060.41</v>
      </c>
      <c r="D61" s="94">
        <v>6003.91</v>
      </c>
    </row>
    <row r="62" spans="1:4" x14ac:dyDescent="0.25">
      <c r="A62" s="84" t="s">
        <v>931</v>
      </c>
      <c r="B62" s="84" t="s">
        <v>932</v>
      </c>
      <c r="C62" s="95">
        <v>87.2</v>
      </c>
      <c r="D62" s="95">
        <v>396</v>
      </c>
    </row>
    <row r="63" spans="1:4" x14ac:dyDescent="0.25">
      <c r="A63" s="84" t="s">
        <v>809</v>
      </c>
      <c r="B63" s="84" t="s">
        <v>808</v>
      </c>
      <c r="C63" s="94">
        <v>7932.4</v>
      </c>
      <c r="D63" s="94">
        <v>24441.68</v>
      </c>
    </row>
    <row r="64" spans="1:4" x14ac:dyDescent="0.25">
      <c r="A64" s="84" t="s">
        <v>807</v>
      </c>
      <c r="B64" s="84" t="s">
        <v>806</v>
      </c>
      <c r="C64" s="94">
        <v>7105.63</v>
      </c>
      <c r="D64" s="94">
        <v>23614.91</v>
      </c>
    </row>
    <row r="65" spans="1:4" x14ac:dyDescent="0.25">
      <c r="A65" s="84" t="s">
        <v>805</v>
      </c>
      <c r="B65" s="84" t="s">
        <v>800</v>
      </c>
      <c r="C65" s="94">
        <v>7105.63</v>
      </c>
      <c r="D65" s="94">
        <v>23614.91</v>
      </c>
    </row>
    <row r="66" spans="1:4" x14ac:dyDescent="0.25">
      <c r="A66" s="84" t="s">
        <v>804</v>
      </c>
      <c r="B66" s="84" t="s">
        <v>800</v>
      </c>
      <c r="C66" s="94">
        <v>7105.63</v>
      </c>
      <c r="D66" s="94">
        <v>23614.91</v>
      </c>
    </row>
    <row r="67" spans="1:4" x14ac:dyDescent="0.25">
      <c r="A67" s="84" t="s">
        <v>803</v>
      </c>
      <c r="B67" s="84" t="s">
        <v>800</v>
      </c>
      <c r="C67" s="94">
        <v>7105.63</v>
      </c>
      <c r="D67" s="94">
        <v>23614.91</v>
      </c>
    </row>
    <row r="68" spans="1:4" x14ac:dyDescent="0.25">
      <c r="A68" s="84" t="s">
        <v>802</v>
      </c>
      <c r="B68" s="84" t="s">
        <v>800</v>
      </c>
      <c r="C68" s="94">
        <v>7105.63</v>
      </c>
      <c r="D68" s="94">
        <v>23614.91</v>
      </c>
    </row>
    <row r="69" spans="1:4" x14ac:dyDescent="0.25">
      <c r="A69" s="84" t="s">
        <v>801</v>
      </c>
      <c r="B69" s="84" t="s">
        <v>800</v>
      </c>
      <c r="C69" s="94">
        <v>3144.99</v>
      </c>
      <c r="D69" s="94">
        <v>1847.09</v>
      </c>
    </row>
    <row r="70" spans="1:4" x14ac:dyDescent="0.25">
      <c r="A70" s="84" t="s">
        <v>799</v>
      </c>
      <c r="B70" s="84" t="s">
        <v>798</v>
      </c>
      <c r="C70" s="95">
        <v>0</v>
      </c>
      <c r="D70" s="95">
        <v>794.41</v>
      </c>
    </row>
    <row r="71" spans="1:4" x14ac:dyDescent="0.25">
      <c r="A71" s="84" t="s">
        <v>885</v>
      </c>
      <c r="B71" s="84" t="s">
        <v>886</v>
      </c>
      <c r="C71" s="95">
        <v>0</v>
      </c>
      <c r="D71" s="94">
        <v>1001.43</v>
      </c>
    </row>
    <row r="72" spans="1:4" x14ac:dyDescent="0.25">
      <c r="A72" s="84" t="s">
        <v>887</v>
      </c>
      <c r="B72" s="84" t="s">
        <v>888</v>
      </c>
      <c r="C72" s="95">
        <v>0</v>
      </c>
      <c r="D72" s="94">
        <v>1343.27</v>
      </c>
    </row>
    <row r="73" spans="1:4" x14ac:dyDescent="0.25">
      <c r="A73" s="84" t="s">
        <v>889</v>
      </c>
      <c r="B73" s="84" t="s">
        <v>890</v>
      </c>
      <c r="C73" s="95">
        <v>0</v>
      </c>
      <c r="D73" s="94">
        <v>9582.31</v>
      </c>
    </row>
    <row r="74" spans="1:4" x14ac:dyDescent="0.25">
      <c r="A74" s="84" t="s">
        <v>920</v>
      </c>
      <c r="B74" s="84" t="s">
        <v>919</v>
      </c>
      <c r="C74" s="95">
        <v>0</v>
      </c>
      <c r="D74" s="94">
        <v>4622</v>
      </c>
    </row>
    <row r="75" spans="1:4" x14ac:dyDescent="0.25">
      <c r="A75" s="84" t="s">
        <v>918</v>
      </c>
      <c r="B75" s="84" t="s">
        <v>917</v>
      </c>
      <c r="C75" s="95">
        <v>49.96</v>
      </c>
      <c r="D75" s="94">
        <v>4424.3999999999996</v>
      </c>
    </row>
    <row r="76" spans="1:4" x14ac:dyDescent="0.25">
      <c r="A76" s="84" t="s">
        <v>916</v>
      </c>
      <c r="B76" s="84" t="s">
        <v>915</v>
      </c>
      <c r="C76" s="95">
        <v>100.32</v>
      </c>
      <c r="D76" s="95">
        <v>0</v>
      </c>
    </row>
    <row r="77" spans="1:4" x14ac:dyDescent="0.25">
      <c r="A77" s="84" t="s">
        <v>914</v>
      </c>
      <c r="B77" s="84" t="s">
        <v>913</v>
      </c>
      <c r="C77" s="95">
        <v>782.9</v>
      </c>
      <c r="D77" s="95">
        <v>0</v>
      </c>
    </row>
    <row r="78" spans="1:4" x14ac:dyDescent="0.25">
      <c r="A78" s="84" t="s">
        <v>912</v>
      </c>
      <c r="B78" s="84" t="s">
        <v>911</v>
      </c>
      <c r="C78" s="95">
        <v>682.68</v>
      </c>
      <c r="D78" s="95">
        <v>0</v>
      </c>
    </row>
    <row r="79" spans="1:4" x14ac:dyDescent="0.25">
      <c r="A79" s="84" t="s">
        <v>910</v>
      </c>
      <c r="B79" s="84" t="s">
        <v>909</v>
      </c>
      <c r="C79" s="95">
        <v>669.31</v>
      </c>
      <c r="D79" s="95">
        <v>0</v>
      </c>
    </row>
    <row r="80" spans="1:4" x14ac:dyDescent="0.25">
      <c r="A80" s="84" t="s">
        <v>922</v>
      </c>
      <c r="B80" s="84" t="s">
        <v>923</v>
      </c>
      <c r="C80" s="94">
        <v>1155.5</v>
      </c>
      <c r="D80" s="95">
        <v>0</v>
      </c>
    </row>
    <row r="81" spans="1:4" x14ac:dyDescent="0.25">
      <c r="A81" s="84" t="s">
        <v>946</v>
      </c>
      <c r="B81" s="84" t="s">
        <v>947</v>
      </c>
      <c r="C81" s="95">
        <v>519.98</v>
      </c>
      <c r="D81" s="95">
        <v>0</v>
      </c>
    </row>
    <row r="82" spans="1:4" x14ac:dyDescent="0.25">
      <c r="A82" s="84" t="s">
        <v>797</v>
      </c>
      <c r="B82" s="84" t="s">
        <v>796</v>
      </c>
      <c r="C82" s="95">
        <v>826.77</v>
      </c>
      <c r="D82" s="95">
        <v>826.77</v>
      </c>
    </row>
    <row r="83" spans="1:4" x14ac:dyDescent="0.25">
      <c r="A83" s="84" t="s">
        <v>795</v>
      </c>
      <c r="B83" s="84" t="s">
        <v>793</v>
      </c>
      <c r="C83" s="95">
        <v>826.77</v>
      </c>
      <c r="D83" s="95">
        <v>826.77</v>
      </c>
    </row>
    <row r="84" spans="1:4" x14ac:dyDescent="0.25">
      <c r="A84" s="84" t="s">
        <v>794</v>
      </c>
      <c r="B84" s="84" t="s">
        <v>793</v>
      </c>
      <c r="C84" s="95">
        <v>826.77</v>
      </c>
      <c r="D84" s="95">
        <v>826.77</v>
      </c>
    </row>
    <row r="85" spans="1:4" x14ac:dyDescent="0.25">
      <c r="A85" s="84" t="s">
        <v>792</v>
      </c>
      <c r="B85" s="84" t="s">
        <v>178</v>
      </c>
      <c r="C85" s="95">
        <v>826.77</v>
      </c>
      <c r="D85" s="95">
        <v>826.77</v>
      </c>
    </row>
    <row r="86" spans="1:4" x14ac:dyDescent="0.25">
      <c r="A86" s="84" t="s">
        <v>791</v>
      </c>
      <c r="B86" s="84" t="s">
        <v>789</v>
      </c>
      <c r="C86" s="95">
        <v>826.77</v>
      </c>
      <c r="D86" s="95">
        <v>826.77</v>
      </c>
    </row>
    <row r="87" spans="1:4" x14ac:dyDescent="0.25">
      <c r="A87" s="84" t="s">
        <v>790</v>
      </c>
      <c r="B87" s="84" t="s">
        <v>789</v>
      </c>
      <c r="C87" s="95">
        <v>826.77</v>
      </c>
      <c r="D87" s="95">
        <v>826.77</v>
      </c>
    </row>
    <row r="88" spans="1:4" x14ac:dyDescent="0.25">
      <c r="A88" s="84" t="s">
        <v>788</v>
      </c>
      <c r="B88" s="84" t="s">
        <v>787</v>
      </c>
      <c r="C88" s="94">
        <v>20892.759999999998</v>
      </c>
      <c r="D88" s="94">
        <v>4585.17</v>
      </c>
    </row>
    <row r="89" spans="1:4" x14ac:dyDescent="0.25">
      <c r="A89" s="84" t="s">
        <v>786</v>
      </c>
      <c r="B89" s="84" t="s">
        <v>30</v>
      </c>
      <c r="C89" s="94">
        <v>20892.759999999998</v>
      </c>
      <c r="D89" s="94">
        <v>4585.17</v>
      </c>
    </row>
    <row r="90" spans="1:4" x14ac:dyDescent="0.25">
      <c r="A90" s="84" t="s">
        <v>785</v>
      </c>
      <c r="B90" s="84" t="s">
        <v>784</v>
      </c>
      <c r="C90" s="94">
        <v>14796.4</v>
      </c>
      <c r="D90" s="94">
        <v>2238.7600000000002</v>
      </c>
    </row>
    <row r="91" spans="1:4" x14ac:dyDescent="0.25">
      <c r="A91" s="84" t="s">
        <v>783</v>
      </c>
      <c r="B91" s="84" t="s">
        <v>778</v>
      </c>
      <c r="C91" s="94">
        <v>14566.28</v>
      </c>
      <c r="D91" s="94">
        <v>1519.82</v>
      </c>
    </row>
    <row r="92" spans="1:4" x14ac:dyDescent="0.25">
      <c r="A92" s="84" t="s">
        <v>782</v>
      </c>
      <c r="B92" s="84" t="s">
        <v>778</v>
      </c>
      <c r="C92" s="94">
        <v>14566.28</v>
      </c>
      <c r="D92" s="94">
        <v>1519.82</v>
      </c>
    </row>
    <row r="93" spans="1:4" x14ac:dyDescent="0.25">
      <c r="A93" s="84" t="s">
        <v>781</v>
      </c>
      <c r="B93" s="84" t="s">
        <v>778</v>
      </c>
      <c r="C93" s="94">
        <v>14566.28</v>
      </c>
      <c r="D93" s="94">
        <v>1519.82</v>
      </c>
    </row>
    <row r="94" spans="1:4" x14ac:dyDescent="0.25">
      <c r="A94" s="84" t="s">
        <v>780</v>
      </c>
      <c r="B94" s="84" t="s">
        <v>778</v>
      </c>
      <c r="C94" s="94">
        <v>14566.28</v>
      </c>
      <c r="D94" s="94">
        <v>1519.82</v>
      </c>
    </row>
    <row r="95" spans="1:4" x14ac:dyDescent="0.25">
      <c r="A95" s="84" t="s">
        <v>779</v>
      </c>
      <c r="B95" s="84" t="s">
        <v>778</v>
      </c>
      <c r="C95" s="94">
        <v>14566.28</v>
      </c>
      <c r="D95" s="94">
        <v>1519.82</v>
      </c>
    </row>
    <row r="96" spans="1:4" x14ac:dyDescent="0.25">
      <c r="A96" s="84" t="s">
        <v>777</v>
      </c>
      <c r="B96" s="84" t="s">
        <v>772</v>
      </c>
      <c r="C96" s="95">
        <v>134.83000000000001</v>
      </c>
      <c r="D96" s="95">
        <v>623.66</v>
      </c>
    </row>
    <row r="97" spans="1:4" x14ac:dyDescent="0.25">
      <c r="A97" s="84" t="s">
        <v>776</v>
      </c>
      <c r="B97" s="84" t="s">
        <v>772</v>
      </c>
      <c r="C97" s="95">
        <v>134.83000000000001</v>
      </c>
      <c r="D97" s="95">
        <v>623.66</v>
      </c>
    </row>
    <row r="98" spans="1:4" x14ac:dyDescent="0.25">
      <c r="A98" s="84" t="s">
        <v>775</v>
      </c>
      <c r="B98" s="84" t="s">
        <v>772</v>
      </c>
      <c r="C98" s="95">
        <v>134.83000000000001</v>
      </c>
      <c r="D98" s="95">
        <v>623.66</v>
      </c>
    </row>
    <row r="99" spans="1:4" x14ac:dyDescent="0.25">
      <c r="A99" s="84" t="s">
        <v>774</v>
      </c>
      <c r="B99" s="84" t="s">
        <v>772</v>
      </c>
      <c r="C99" s="95">
        <v>134.83000000000001</v>
      </c>
      <c r="D99" s="95">
        <v>623.66</v>
      </c>
    </row>
    <row r="100" spans="1:4" x14ac:dyDescent="0.25">
      <c r="A100" s="84" t="s">
        <v>773</v>
      </c>
      <c r="B100" s="84" t="s">
        <v>772</v>
      </c>
      <c r="C100" s="95">
        <v>134.83000000000001</v>
      </c>
      <c r="D100" s="95">
        <v>623.66</v>
      </c>
    </row>
    <row r="101" spans="1:4" x14ac:dyDescent="0.25">
      <c r="A101" s="84" t="s">
        <v>771</v>
      </c>
      <c r="B101" s="84" t="s">
        <v>766</v>
      </c>
      <c r="C101" s="95">
        <v>95.28</v>
      </c>
      <c r="D101" s="95">
        <v>95.28</v>
      </c>
    </row>
    <row r="102" spans="1:4" x14ac:dyDescent="0.25">
      <c r="A102" s="84" t="s">
        <v>770</v>
      </c>
      <c r="B102" s="84" t="s">
        <v>766</v>
      </c>
      <c r="C102" s="95">
        <v>95.28</v>
      </c>
      <c r="D102" s="95">
        <v>95.28</v>
      </c>
    </row>
    <row r="103" spans="1:4" x14ac:dyDescent="0.25">
      <c r="A103" s="84" t="s">
        <v>769</v>
      </c>
      <c r="B103" s="84" t="s">
        <v>766</v>
      </c>
      <c r="C103" s="95">
        <v>95.28</v>
      </c>
      <c r="D103" s="95">
        <v>95.28</v>
      </c>
    </row>
    <row r="104" spans="1:4" x14ac:dyDescent="0.25">
      <c r="A104" s="84" t="s">
        <v>768</v>
      </c>
      <c r="B104" s="84" t="s">
        <v>766</v>
      </c>
      <c r="C104" s="95">
        <v>95.28</v>
      </c>
      <c r="D104" s="95">
        <v>95.28</v>
      </c>
    </row>
    <row r="105" spans="1:4" x14ac:dyDescent="0.25">
      <c r="A105" s="84" t="s">
        <v>767</v>
      </c>
      <c r="B105" s="84" t="s">
        <v>766</v>
      </c>
      <c r="C105" s="95">
        <v>95.28</v>
      </c>
      <c r="D105" s="95">
        <v>95.28</v>
      </c>
    </row>
    <row r="106" spans="1:4" x14ac:dyDescent="0.25">
      <c r="A106" s="84" t="s">
        <v>765</v>
      </c>
      <c r="B106" s="84" t="s">
        <v>764</v>
      </c>
      <c r="C106" s="95">
        <v>276.77</v>
      </c>
      <c r="D106" s="95">
        <v>222.44</v>
      </c>
    </row>
    <row r="107" spans="1:4" x14ac:dyDescent="0.25">
      <c r="A107" s="84" t="s">
        <v>763</v>
      </c>
      <c r="B107" s="84" t="s">
        <v>758</v>
      </c>
      <c r="C107" s="95">
        <v>238.26</v>
      </c>
      <c r="D107" s="95">
        <v>197.63</v>
      </c>
    </row>
    <row r="108" spans="1:4" x14ac:dyDescent="0.25">
      <c r="A108" s="84" t="s">
        <v>762</v>
      </c>
      <c r="B108" s="84" t="s">
        <v>758</v>
      </c>
      <c r="C108" s="95">
        <v>238.26</v>
      </c>
      <c r="D108" s="95">
        <v>197.63</v>
      </c>
    </row>
    <row r="109" spans="1:4" x14ac:dyDescent="0.25">
      <c r="A109" s="84" t="s">
        <v>761</v>
      </c>
      <c r="B109" s="84" t="s">
        <v>758</v>
      </c>
      <c r="C109" s="95">
        <v>238.26</v>
      </c>
      <c r="D109" s="95">
        <v>197.63</v>
      </c>
    </row>
    <row r="110" spans="1:4" x14ac:dyDescent="0.25">
      <c r="A110" s="84" t="s">
        <v>760</v>
      </c>
      <c r="B110" s="84" t="s">
        <v>758</v>
      </c>
      <c r="C110" s="95">
        <v>238.26</v>
      </c>
      <c r="D110" s="95">
        <v>197.63</v>
      </c>
    </row>
    <row r="111" spans="1:4" x14ac:dyDescent="0.25">
      <c r="A111" s="84" t="s">
        <v>759</v>
      </c>
      <c r="B111" s="84" t="s">
        <v>758</v>
      </c>
      <c r="C111" s="95">
        <v>238.26</v>
      </c>
      <c r="D111" s="95">
        <v>197.63</v>
      </c>
    </row>
    <row r="112" spans="1:4" x14ac:dyDescent="0.25">
      <c r="A112" s="84" t="s">
        <v>757</v>
      </c>
      <c r="B112" s="84" t="s">
        <v>752</v>
      </c>
      <c r="C112" s="95">
        <v>38.5</v>
      </c>
      <c r="D112" s="95">
        <v>24.81</v>
      </c>
    </row>
    <row r="113" spans="1:4" x14ac:dyDescent="0.25">
      <c r="A113" s="84" t="s">
        <v>756</v>
      </c>
      <c r="B113" s="84" t="s">
        <v>752</v>
      </c>
      <c r="C113" s="95">
        <v>38.5</v>
      </c>
      <c r="D113" s="95">
        <v>24.81</v>
      </c>
    </row>
    <row r="114" spans="1:4" x14ac:dyDescent="0.25">
      <c r="A114" s="84" t="s">
        <v>755</v>
      </c>
      <c r="B114" s="84" t="s">
        <v>752</v>
      </c>
      <c r="C114" s="95">
        <v>38.5</v>
      </c>
      <c r="D114" s="95">
        <v>24.81</v>
      </c>
    </row>
    <row r="115" spans="1:4" x14ac:dyDescent="0.25">
      <c r="A115" s="84" t="s">
        <v>754</v>
      </c>
      <c r="B115" s="84" t="s">
        <v>752</v>
      </c>
      <c r="C115" s="95">
        <v>38.5</v>
      </c>
      <c r="D115" s="95">
        <v>24.81</v>
      </c>
    </row>
    <row r="116" spans="1:4" x14ac:dyDescent="0.25">
      <c r="A116" s="84" t="s">
        <v>753</v>
      </c>
      <c r="B116" s="84" t="s">
        <v>752</v>
      </c>
      <c r="C116" s="95">
        <v>38.5</v>
      </c>
      <c r="D116" s="95">
        <v>24.81</v>
      </c>
    </row>
    <row r="117" spans="1:4" x14ac:dyDescent="0.25">
      <c r="A117" s="84" t="s">
        <v>751</v>
      </c>
      <c r="B117" s="84" t="s">
        <v>750</v>
      </c>
      <c r="C117" s="94">
        <v>5819.59</v>
      </c>
      <c r="D117" s="94">
        <v>2123.9699999999998</v>
      </c>
    </row>
    <row r="118" spans="1:4" x14ac:dyDescent="0.25">
      <c r="A118" s="84" t="s">
        <v>748</v>
      </c>
      <c r="B118" s="84" t="s">
        <v>743</v>
      </c>
      <c r="C118" s="94">
        <v>2636.72</v>
      </c>
      <c r="D118" s="94">
        <v>1758.08</v>
      </c>
    </row>
    <row r="119" spans="1:4" x14ac:dyDescent="0.25">
      <c r="A119" s="84" t="s">
        <v>747</v>
      </c>
      <c r="B119" s="84" t="s">
        <v>743</v>
      </c>
      <c r="C119" s="94">
        <v>2636.72</v>
      </c>
      <c r="D119" s="94">
        <v>1758.08</v>
      </c>
    </row>
    <row r="120" spans="1:4" x14ac:dyDescent="0.25">
      <c r="A120" s="84" t="s">
        <v>746</v>
      </c>
      <c r="B120" s="84" t="s">
        <v>743</v>
      </c>
      <c r="C120" s="94">
        <v>2636.72</v>
      </c>
      <c r="D120" s="94">
        <v>1758.08</v>
      </c>
    </row>
    <row r="121" spans="1:4" x14ac:dyDescent="0.25">
      <c r="A121" s="84" t="s">
        <v>745</v>
      </c>
      <c r="B121" s="84" t="s">
        <v>743</v>
      </c>
      <c r="C121" s="94">
        <v>2636.72</v>
      </c>
      <c r="D121" s="94">
        <v>1758.08</v>
      </c>
    </row>
    <row r="122" spans="1:4" x14ac:dyDescent="0.25">
      <c r="A122" s="84" t="s">
        <v>744</v>
      </c>
      <c r="B122" s="84" t="s">
        <v>743</v>
      </c>
      <c r="C122" s="94">
        <v>2636.72</v>
      </c>
      <c r="D122" s="94">
        <v>1758.08</v>
      </c>
    </row>
    <row r="123" spans="1:4" x14ac:dyDescent="0.25">
      <c r="A123" s="84" t="s">
        <v>742</v>
      </c>
      <c r="B123" s="84" t="s">
        <v>739</v>
      </c>
      <c r="C123" s="94">
        <v>3182.87</v>
      </c>
      <c r="D123" s="95">
        <v>365.89</v>
      </c>
    </row>
    <row r="124" spans="1:4" x14ac:dyDescent="0.25">
      <c r="A124" s="84" t="s">
        <v>741</v>
      </c>
      <c r="B124" s="84" t="s">
        <v>739</v>
      </c>
      <c r="C124" s="94">
        <v>3182.87</v>
      </c>
      <c r="D124" s="95">
        <v>365.89</v>
      </c>
    </row>
    <row r="125" spans="1:4" x14ac:dyDescent="0.25">
      <c r="A125" s="84" t="s">
        <v>740</v>
      </c>
      <c r="B125" s="84" t="s">
        <v>739</v>
      </c>
      <c r="C125" s="94">
        <v>3182.87</v>
      </c>
      <c r="D125" s="95">
        <v>365.89</v>
      </c>
    </row>
    <row r="126" spans="1:4" x14ac:dyDescent="0.25">
      <c r="A126" s="84" t="s">
        <v>738</v>
      </c>
      <c r="B126" s="84" t="s">
        <v>736</v>
      </c>
      <c r="C126" s="94">
        <v>3182.87</v>
      </c>
      <c r="D126" s="95">
        <v>365.89</v>
      </c>
    </row>
    <row r="127" spans="1:4" x14ac:dyDescent="0.25">
      <c r="A127" s="84" t="s">
        <v>737</v>
      </c>
      <c r="B127" s="84" t="s">
        <v>736</v>
      </c>
      <c r="C127" s="94">
        <v>3182.87</v>
      </c>
      <c r="D127" s="95">
        <v>365.89</v>
      </c>
    </row>
    <row r="128" spans="1:4" x14ac:dyDescent="0.25">
      <c r="A128" s="84" t="s">
        <v>735</v>
      </c>
      <c r="B128" s="84" t="s">
        <v>734</v>
      </c>
      <c r="C128" s="94">
        <v>123134.82</v>
      </c>
      <c r="D128" s="94">
        <v>56743.61</v>
      </c>
    </row>
    <row r="129" spans="1:4" x14ac:dyDescent="0.25">
      <c r="A129" s="84" t="s">
        <v>733</v>
      </c>
      <c r="B129" s="84" t="s">
        <v>732</v>
      </c>
      <c r="C129" s="94">
        <v>61597.89</v>
      </c>
      <c r="D129" s="94">
        <v>4847.5</v>
      </c>
    </row>
    <row r="130" spans="1:4" x14ac:dyDescent="0.25">
      <c r="A130" s="84" t="s">
        <v>731</v>
      </c>
      <c r="B130" s="84" t="s">
        <v>730</v>
      </c>
      <c r="C130" s="94">
        <v>50434.21</v>
      </c>
      <c r="D130" s="95">
        <v>146.24</v>
      </c>
    </row>
    <row r="131" spans="1:4" x14ac:dyDescent="0.25">
      <c r="A131" s="84" t="s">
        <v>729</v>
      </c>
      <c r="B131" s="84" t="s">
        <v>726</v>
      </c>
      <c r="C131" s="94">
        <v>18102.09</v>
      </c>
      <c r="D131" s="95">
        <v>0</v>
      </c>
    </row>
    <row r="132" spans="1:4" x14ac:dyDescent="0.25">
      <c r="A132" s="84" t="s">
        <v>728</v>
      </c>
      <c r="B132" s="84" t="s">
        <v>726</v>
      </c>
      <c r="C132" s="94">
        <v>18102.09</v>
      </c>
      <c r="D132" s="95">
        <v>0</v>
      </c>
    </row>
    <row r="133" spans="1:4" x14ac:dyDescent="0.25">
      <c r="A133" s="84" t="s">
        <v>727</v>
      </c>
      <c r="B133" s="84" t="s">
        <v>726</v>
      </c>
      <c r="C133" s="94">
        <v>18102.09</v>
      </c>
      <c r="D133" s="95">
        <v>0</v>
      </c>
    </row>
    <row r="134" spans="1:4" x14ac:dyDescent="0.25">
      <c r="A134" s="84" t="s">
        <v>725</v>
      </c>
      <c r="B134" s="84" t="s">
        <v>724</v>
      </c>
      <c r="C134" s="94">
        <v>18102.09</v>
      </c>
      <c r="D134" s="95">
        <v>0</v>
      </c>
    </row>
    <row r="135" spans="1:4" x14ac:dyDescent="0.25">
      <c r="A135" s="84" t="s">
        <v>723</v>
      </c>
      <c r="B135" s="84" t="s">
        <v>722</v>
      </c>
      <c r="C135" s="94">
        <v>3096.81</v>
      </c>
      <c r="D135" s="95">
        <v>0</v>
      </c>
    </row>
    <row r="136" spans="1:4" x14ac:dyDescent="0.25">
      <c r="A136" s="84" t="s">
        <v>948</v>
      </c>
      <c r="B136" s="84" t="s">
        <v>949</v>
      </c>
      <c r="C136" s="94">
        <v>15005.28</v>
      </c>
      <c r="D136" s="95">
        <v>0</v>
      </c>
    </row>
    <row r="137" spans="1:4" x14ac:dyDescent="0.25">
      <c r="A137" s="84" t="s">
        <v>721</v>
      </c>
      <c r="B137" s="84" t="s">
        <v>716</v>
      </c>
      <c r="C137" s="94">
        <v>32332.11</v>
      </c>
      <c r="D137" s="95">
        <v>146.24</v>
      </c>
    </row>
    <row r="138" spans="1:4" x14ac:dyDescent="0.25">
      <c r="A138" s="84" t="s">
        <v>720</v>
      </c>
      <c r="B138" s="84" t="s">
        <v>716</v>
      </c>
      <c r="C138" s="94">
        <v>32332.11</v>
      </c>
      <c r="D138" s="95">
        <v>146.24</v>
      </c>
    </row>
    <row r="139" spans="1:4" x14ac:dyDescent="0.25">
      <c r="A139" s="84" t="s">
        <v>719</v>
      </c>
      <c r="B139" s="84" t="s">
        <v>716</v>
      </c>
      <c r="C139" s="94">
        <v>32332.11</v>
      </c>
      <c r="D139" s="95">
        <v>146.24</v>
      </c>
    </row>
    <row r="140" spans="1:4" x14ac:dyDescent="0.25">
      <c r="A140" s="84" t="s">
        <v>718</v>
      </c>
      <c r="B140" s="84" t="s">
        <v>716</v>
      </c>
      <c r="C140" s="94">
        <v>32332.11</v>
      </c>
      <c r="D140" s="95">
        <v>146.24</v>
      </c>
    </row>
    <row r="141" spans="1:4" x14ac:dyDescent="0.25">
      <c r="A141" s="84" t="s">
        <v>717</v>
      </c>
      <c r="B141" s="84" t="s">
        <v>716</v>
      </c>
      <c r="C141" s="94">
        <v>32332.11</v>
      </c>
      <c r="D141" s="95">
        <v>146.24</v>
      </c>
    </row>
    <row r="142" spans="1:4" x14ac:dyDescent="0.25">
      <c r="A142" s="84" t="s">
        <v>715</v>
      </c>
      <c r="B142" s="84" t="s">
        <v>710</v>
      </c>
      <c r="C142" s="94">
        <v>11163.68</v>
      </c>
      <c r="D142" s="94">
        <v>4701.26</v>
      </c>
    </row>
    <row r="143" spans="1:4" x14ac:dyDescent="0.25">
      <c r="A143" s="84" t="s">
        <v>714</v>
      </c>
      <c r="B143" s="84" t="s">
        <v>710</v>
      </c>
      <c r="C143" s="94">
        <v>11163.68</v>
      </c>
      <c r="D143" s="94">
        <v>4701.26</v>
      </c>
    </row>
    <row r="144" spans="1:4" x14ac:dyDescent="0.25">
      <c r="A144" s="84" t="s">
        <v>713</v>
      </c>
      <c r="B144" s="84" t="s">
        <v>710</v>
      </c>
      <c r="C144" s="94">
        <v>11163.68</v>
      </c>
      <c r="D144" s="94">
        <v>4701.26</v>
      </c>
    </row>
    <row r="145" spans="1:4" x14ac:dyDescent="0.25">
      <c r="A145" s="84" t="s">
        <v>712</v>
      </c>
      <c r="B145" s="84" t="s">
        <v>710</v>
      </c>
      <c r="C145" s="94">
        <v>11163.68</v>
      </c>
      <c r="D145" s="94">
        <v>4701.26</v>
      </c>
    </row>
    <row r="146" spans="1:4" x14ac:dyDescent="0.25">
      <c r="A146" s="84" t="s">
        <v>711</v>
      </c>
      <c r="B146" s="84" t="s">
        <v>710</v>
      </c>
      <c r="C146" s="94">
        <v>11163.68</v>
      </c>
      <c r="D146" s="94">
        <v>4701.26</v>
      </c>
    </row>
    <row r="147" spans="1:4" x14ac:dyDescent="0.25">
      <c r="A147" s="84" t="s">
        <v>709</v>
      </c>
      <c r="B147" s="84" t="s">
        <v>708</v>
      </c>
      <c r="C147" s="94">
        <v>11163.68</v>
      </c>
      <c r="D147" s="94">
        <v>4701.26</v>
      </c>
    </row>
    <row r="148" spans="1:4" x14ac:dyDescent="0.25">
      <c r="A148" s="84" t="s">
        <v>707</v>
      </c>
      <c r="B148" s="84" t="s">
        <v>706</v>
      </c>
      <c r="C148" s="94">
        <v>61536.93</v>
      </c>
      <c r="D148" s="94">
        <v>51896.11</v>
      </c>
    </row>
    <row r="149" spans="1:4" x14ac:dyDescent="0.25">
      <c r="A149" s="84" t="s">
        <v>705</v>
      </c>
      <c r="B149" s="84" t="s">
        <v>704</v>
      </c>
      <c r="C149" s="94">
        <v>61536.93</v>
      </c>
      <c r="D149" s="94">
        <v>51896.11</v>
      </c>
    </row>
    <row r="150" spans="1:4" x14ac:dyDescent="0.25">
      <c r="A150" s="84" t="s">
        <v>703</v>
      </c>
      <c r="B150" s="84" t="s">
        <v>698</v>
      </c>
      <c r="C150" s="94">
        <v>61536.93</v>
      </c>
      <c r="D150" s="94">
        <v>51896.11</v>
      </c>
    </row>
    <row r="151" spans="1:4" x14ac:dyDescent="0.25">
      <c r="A151" s="84" t="s">
        <v>702</v>
      </c>
      <c r="B151" s="84" t="s">
        <v>698</v>
      </c>
      <c r="C151" s="94">
        <v>61536.93</v>
      </c>
      <c r="D151" s="94">
        <v>51896.11</v>
      </c>
    </row>
    <row r="152" spans="1:4" x14ac:dyDescent="0.25">
      <c r="A152" s="84" t="s">
        <v>701</v>
      </c>
      <c r="B152" s="84" t="s">
        <v>698</v>
      </c>
      <c r="C152" s="94">
        <v>61536.93</v>
      </c>
      <c r="D152" s="94">
        <v>51896.11</v>
      </c>
    </row>
    <row r="153" spans="1:4" x14ac:dyDescent="0.25">
      <c r="A153" s="84" t="s">
        <v>700</v>
      </c>
      <c r="B153" s="84" t="s">
        <v>698</v>
      </c>
      <c r="C153" s="94">
        <v>61536.93</v>
      </c>
      <c r="D153" s="94">
        <v>51896.11</v>
      </c>
    </row>
    <row r="154" spans="1:4" x14ac:dyDescent="0.25">
      <c r="A154" s="84" t="s">
        <v>699</v>
      </c>
      <c r="B154" s="84" t="s">
        <v>698</v>
      </c>
      <c r="C154" s="94">
        <v>61536.93</v>
      </c>
      <c r="D154" s="94">
        <v>51896.11</v>
      </c>
    </row>
    <row r="155" spans="1:4" x14ac:dyDescent="0.25">
      <c r="A155" s="84" t="s">
        <v>697</v>
      </c>
      <c r="B155" s="84" t="s">
        <v>696</v>
      </c>
      <c r="C155" s="94">
        <v>731862.38</v>
      </c>
      <c r="D155" s="94">
        <v>1340579.27</v>
      </c>
    </row>
    <row r="156" spans="1:4" x14ac:dyDescent="0.25">
      <c r="A156" s="84" t="s">
        <v>695</v>
      </c>
      <c r="B156" s="84" t="s">
        <v>103</v>
      </c>
      <c r="C156" s="94">
        <v>5383.1</v>
      </c>
      <c r="D156" s="94">
        <v>57136.49</v>
      </c>
    </row>
    <row r="157" spans="1:4" x14ac:dyDescent="0.25">
      <c r="A157" s="84" t="s">
        <v>694</v>
      </c>
      <c r="B157" s="84" t="s">
        <v>104</v>
      </c>
      <c r="C157" s="94">
        <v>5383.1</v>
      </c>
      <c r="D157" s="94">
        <v>57136.49</v>
      </c>
    </row>
    <row r="158" spans="1:4" x14ac:dyDescent="0.25">
      <c r="A158" s="84" t="s">
        <v>693</v>
      </c>
      <c r="B158" s="84" t="s">
        <v>692</v>
      </c>
      <c r="C158" s="94">
        <v>5383.1</v>
      </c>
      <c r="D158" s="94">
        <v>57136.49</v>
      </c>
    </row>
    <row r="159" spans="1:4" x14ac:dyDescent="0.25">
      <c r="A159" s="84" t="s">
        <v>691</v>
      </c>
      <c r="B159" s="84" t="s">
        <v>690</v>
      </c>
      <c r="C159" s="94">
        <v>5383.1</v>
      </c>
      <c r="D159" s="94">
        <v>57136.49</v>
      </c>
    </row>
    <row r="160" spans="1:4" x14ac:dyDescent="0.25">
      <c r="A160" s="84" t="s">
        <v>689</v>
      </c>
      <c r="B160" s="84" t="s">
        <v>685</v>
      </c>
      <c r="C160" s="94">
        <v>5383.1</v>
      </c>
      <c r="D160" s="94">
        <v>57136.49</v>
      </c>
    </row>
    <row r="161" spans="1:4" x14ac:dyDescent="0.25">
      <c r="A161" s="84" t="s">
        <v>688</v>
      </c>
      <c r="B161" s="84" t="s">
        <v>685</v>
      </c>
      <c r="C161" s="94">
        <v>5383.1</v>
      </c>
      <c r="D161" s="94">
        <v>57136.49</v>
      </c>
    </row>
    <row r="162" spans="1:4" x14ac:dyDescent="0.25">
      <c r="A162" s="84" t="s">
        <v>687</v>
      </c>
      <c r="B162" s="84" t="s">
        <v>685</v>
      </c>
      <c r="C162" s="94">
        <v>5383.1</v>
      </c>
      <c r="D162" s="94">
        <v>57136.49</v>
      </c>
    </row>
    <row r="163" spans="1:4" x14ac:dyDescent="0.25">
      <c r="A163" s="84" t="s">
        <v>686</v>
      </c>
      <c r="B163" s="84" t="s">
        <v>685</v>
      </c>
      <c r="C163" s="94">
        <v>5383.1</v>
      </c>
      <c r="D163" s="94">
        <v>57136.49</v>
      </c>
    </row>
    <row r="164" spans="1:4" x14ac:dyDescent="0.25">
      <c r="A164" s="84" t="s">
        <v>684</v>
      </c>
      <c r="B164" s="84" t="s">
        <v>39</v>
      </c>
      <c r="C164" s="94">
        <v>726479.28</v>
      </c>
      <c r="D164" s="94">
        <v>1283442.77</v>
      </c>
    </row>
    <row r="165" spans="1:4" x14ac:dyDescent="0.25">
      <c r="A165" s="84" t="s">
        <v>683</v>
      </c>
      <c r="B165" s="84" t="s">
        <v>682</v>
      </c>
      <c r="C165" s="94">
        <v>381803.27</v>
      </c>
      <c r="D165" s="94">
        <v>1008121.12</v>
      </c>
    </row>
    <row r="166" spans="1:4" x14ac:dyDescent="0.25">
      <c r="A166" s="84" t="s">
        <v>681</v>
      </c>
      <c r="B166" s="84" t="s">
        <v>680</v>
      </c>
      <c r="C166" s="95">
        <v>0</v>
      </c>
      <c r="D166" s="94">
        <v>424058</v>
      </c>
    </row>
    <row r="167" spans="1:4" x14ac:dyDescent="0.25">
      <c r="A167" s="84" t="s">
        <v>679</v>
      </c>
      <c r="B167" s="84" t="s">
        <v>678</v>
      </c>
      <c r="C167" s="95">
        <v>0</v>
      </c>
      <c r="D167" s="94">
        <v>424058</v>
      </c>
    </row>
    <row r="168" spans="1:4" x14ac:dyDescent="0.25">
      <c r="A168" s="84" t="s">
        <v>677</v>
      </c>
      <c r="B168" s="84" t="s">
        <v>333</v>
      </c>
      <c r="C168" s="95">
        <v>0</v>
      </c>
      <c r="D168" s="94">
        <v>200455.23</v>
      </c>
    </row>
    <row r="169" spans="1:4" x14ac:dyDescent="0.25">
      <c r="A169" s="84" t="s">
        <v>676</v>
      </c>
      <c r="B169" s="84" t="s">
        <v>333</v>
      </c>
      <c r="C169" s="95">
        <v>0</v>
      </c>
      <c r="D169" s="94">
        <v>200455.23</v>
      </c>
    </row>
    <row r="170" spans="1:4" x14ac:dyDescent="0.25">
      <c r="A170" s="84" t="s">
        <v>675</v>
      </c>
      <c r="B170" s="84" t="s">
        <v>674</v>
      </c>
      <c r="C170" s="95">
        <v>0</v>
      </c>
      <c r="D170" s="94">
        <v>200455.23</v>
      </c>
    </row>
    <row r="171" spans="1:4" x14ac:dyDescent="0.25">
      <c r="A171" s="84" t="s">
        <v>673</v>
      </c>
      <c r="B171" s="84" t="s">
        <v>672</v>
      </c>
      <c r="C171" s="95">
        <v>0</v>
      </c>
      <c r="D171" s="94">
        <v>200455.23</v>
      </c>
    </row>
    <row r="172" spans="1:4" x14ac:dyDescent="0.25">
      <c r="A172" s="84" t="s">
        <v>671</v>
      </c>
      <c r="B172" s="84" t="s">
        <v>586</v>
      </c>
      <c r="C172" s="95">
        <v>0</v>
      </c>
      <c r="D172" s="94">
        <v>223602.77</v>
      </c>
    </row>
    <row r="173" spans="1:4" x14ac:dyDescent="0.25">
      <c r="A173" s="84" t="s">
        <v>670</v>
      </c>
      <c r="B173" s="84" t="s">
        <v>586</v>
      </c>
      <c r="C173" s="95">
        <v>0</v>
      </c>
      <c r="D173" s="94">
        <v>223602.77</v>
      </c>
    </row>
    <row r="174" spans="1:4" x14ac:dyDescent="0.25">
      <c r="A174" s="84" t="s">
        <v>669</v>
      </c>
      <c r="B174" s="84" t="s">
        <v>586</v>
      </c>
      <c r="C174" s="95">
        <v>0</v>
      </c>
      <c r="D174" s="94">
        <v>223602.77</v>
      </c>
    </row>
    <row r="175" spans="1:4" x14ac:dyDescent="0.25">
      <c r="A175" s="84" t="s">
        <v>668</v>
      </c>
      <c r="B175" s="84" t="s">
        <v>586</v>
      </c>
      <c r="C175" s="95">
        <v>0</v>
      </c>
      <c r="D175" s="94">
        <v>223602.77</v>
      </c>
    </row>
    <row r="176" spans="1:4" x14ac:dyDescent="0.25">
      <c r="A176" s="84" t="s">
        <v>667</v>
      </c>
      <c r="B176" s="84" t="s">
        <v>666</v>
      </c>
      <c r="C176" s="95">
        <v>0</v>
      </c>
      <c r="D176" s="94">
        <v>178216.46</v>
      </c>
    </row>
    <row r="177" spans="1:4" x14ac:dyDescent="0.25">
      <c r="A177" s="84" t="s">
        <v>665</v>
      </c>
      <c r="B177" s="84" t="s">
        <v>664</v>
      </c>
      <c r="C177" s="95">
        <v>0</v>
      </c>
      <c r="D177" s="94">
        <v>178216.46</v>
      </c>
    </row>
    <row r="178" spans="1:4" x14ac:dyDescent="0.25">
      <c r="A178" s="84" t="s">
        <v>663</v>
      </c>
      <c r="B178" s="84" t="s">
        <v>333</v>
      </c>
      <c r="C178" s="95">
        <v>0</v>
      </c>
      <c r="D178" s="94">
        <v>102170.2</v>
      </c>
    </row>
    <row r="179" spans="1:4" x14ac:dyDescent="0.25">
      <c r="A179" s="84" t="s">
        <v>662</v>
      </c>
      <c r="B179" s="84" t="s">
        <v>333</v>
      </c>
      <c r="C179" s="95">
        <v>0</v>
      </c>
      <c r="D179" s="94">
        <v>102170.2</v>
      </c>
    </row>
    <row r="180" spans="1:4" x14ac:dyDescent="0.25">
      <c r="A180" s="84" t="s">
        <v>661</v>
      </c>
      <c r="B180" s="84" t="s">
        <v>660</v>
      </c>
      <c r="C180" s="95">
        <v>0</v>
      </c>
      <c r="D180" s="94">
        <v>102170.2</v>
      </c>
    </row>
    <row r="181" spans="1:4" x14ac:dyDescent="0.25">
      <c r="A181" s="84" t="s">
        <v>659</v>
      </c>
      <c r="B181" s="84" t="s">
        <v>658</v>
      </c>
      <c r="C181" s="95">
        <v>0</v>
      </c>
      <c r="D181" s="94">
        <v>102170.2</v>
      </c>
    </row>
    <row r="182" spans="1:4" x14ac:dyDescent="0.25">
      <c r="A182" s="84" t="s">
        <v>657</v>
      </c>
      <c r="B182" s="84" t="s">
        <v>586</v>
      </c>
      <c r="C182" s="95">
        <v>0</v>
      </c>
      <c r="D182" s="94">
        <v>158317.19</v>
      </c>
    </row>
    <row r="183" spans="1:4" x14ac:dyDescent="0.25">
      <c r="A183" s="84" t="s">
        <v>656</v>
      </c>
      <c r="B183" s="84" t="s">
        <v>586</v>
      </c>
      <c r="C183" s="95">
        <v>0</v>
      </c>
      <c r="D183" s="94">
        <v>158317.19</v>
      </c>
    </row>
    <row r="184" spans="1:4" x14ac:dyDescent="0.25">
      <c r="A184" s="84" t="s">
        <v>655</v>
      </c>
      <c r="B184" s="84" t="s">
        <v>586</v>
      </c>
      <c r="C184" s="95">
        <v>0</v>
      </c>
      <c r="D184" s="94">
        <v>158317.19</v>
      </c>
    </row>
    <row r="185" spans="1:4" x14ac:dyDescent="0.25">
      <c r="A185" s="84" t="s">
        <v>654</v>
      </c>
      <c r="B185" s="84" t="s">
        <v>653</v>
      </c>
      <c r="C185" s="95">
        <v>0</v>
      </c>
      <c r="D185" s="94">
        <v>158317.19</v>
      </c>
    </row>
    <row r="186" spans="1:4" ht="14.5" x14ac:dyDescent="0.35">
      <c r="A186" s="84" t="s">
        <v>652</v>
      </c>
      <c r="B186" s="84" t="s">
        <v>344</v>
      </c>
      <c r="C186" s="95">
        <v>0</v>
      </c>
      <c r="D186" s="97">
        <v>-82270.929999999993</v>
      </c>
    </row>
    <row r="187" spans="1:4" ht="14.5" x14ac:dyDescent="0.35">
      <c r="A187" s="84" t="s">
        <v>651</v>
      </c>
      <c r="B187" s="84" t="s">
        <v>344</v>
      </c>
      <c r="C187" s="95">
        <v>0</v>
      </c>
      <c r="D187" s="97">
        <v>-82270.929999999993</v>
      </c>
    </row>
    <row r="188" spans="1:4" ht="14.5" x14ac:dyDescent="0.35">
      <c r="A188" s="84" t="s">
        <v>650</v>
      </c>
      <c r="B188" s="84" t="s">
        <v>344</v>
      </c>
      <c r="C188" s="95">
        <v>0</v>
      </c>
      <c r="D188" s="97">
        <v>-82270.929999999993</v>
      </c>
    </row>
    <row r="189" spans="1:4" ht="14.5" x14ac:dyDescent="0.35">
      <c r="A189" s="84" t="s">
        <v>649</v>
      </c>
      <c r="B189" s="84" t="s">
        <v>648</v>
      </c>
      <c r="C189" s="95">
        <v>0</v>
      </c>
      <c r="D189" s="97">
        <v>-82270.929999999993</v>
      </c>
    </row>
    <row r="190" spans="1:4" x14ac:dyDescent="0.25">
      <c r="A190" s="84" t="s">
        <v>647</v>
      </c>
      <c r="B190" s="84" t="s">
        <v>646</v>
      </c>
      <c r="C190" s="94">
        <v>66240.81</v>
      </c>
      <c r="D190" s="94">
        <v>53037.39</v>
      </c>
    </row>
    <row r="191" spans="1:4" x14ac:dyDescent="0.25">
      <c r="A191" s="84" t="s">
        <v>645</v>
      </c>
      <c r="B191" s="84" t="s">
        <v>644</v>
      </c>
      <c r="C191" s="94">
        <v>66240.81</v>
      </c>
      <c r="D191" s="94">
        <v>53037.39</v>
      </c>
    </row>
    <row r="192" spans="1:4" x14ac:dyDescent="0.25">
      <c r="A192" s="84" t="s">
        <v>643</v>
      </c>
      <c r="B192" s="84" t="s">
        <v>333</v>
      </c>
      <c r="C192" s="94">
        <v>119648.88</v>
      </c>
      <c r="D192" s="94">
        <v>122473.98</v>
      </c>
    </row>
    <row r="193" spans="1:4" x14ac:dyDescent="0.25">
      <c r="A193" s="84" t="s">
        <v>642</v>
      </c>
      <c r="B193" s="84" t="s">
        <v>333</v>
      </c>
      <c r="C193" s="94">
        <v>119648.88</v>
      </c>
      <c r="D193" s="94">
        <v>122473.98</v>
      </c>
    </row>
    <row r="194" spans="1:4" x14ac:dyDescent="0.25">
      <c r="A194" s="84" t="s">
        <v>641</v>
      </c>
      <c r="B194" s="84" t="s">
        <v>385</v>
      </c>
      <c r="C194" s="94">
        <v>119648.88</v>
      </c>
      <c r="D194" s="94">
        <v>122473.98</v>
      </c>
    </row>
    <row r="195" spans="1:4" x14ac:dyDescent="0.25">
      <c r="A195" s="84" t="s">
        <v>640</v>
      </c>
      <c r="B195" s="84" t="s">
        <v>639</v>
      </c>
      <c r="C195" s="94">
        <v>119648.88</v>
      </c>
      <c r="D195" s="94">
        <v>122473.98</v>
      </c>
    </row>
    <row r="196" spans="1:4" ht="14.5" x14ac:dyDescent="0.35">
      <c r="A196" s="84" t="s">
        <v>638</v>
      </c>
      <c r="B196" s="84" t="s">
        <v>344</v>
      </c>
      <c r="C196" s="97">
        <v>-72618.3</v>
      </c>
      <c r="D196" s="97">
        <v>-69436.58</v>
      </c>
    </row>
    <row r="197" spans="1:4" ht="14.5" x14ac:dyDescent="0.35">
      <c r="A197" s="84" t="s">
        <v>637</v>
      </c>
      <c r="B197" s="84" t="s">
        <v>344</v>
      </c>
      <c r="C197" s="97">
        <v>-72618.3</v>
      </c>
      <c r="D197" s="97">
        <v>-69436.58</v>
      </c>
    </row>
    <row r="198" spans="1:4" ht="14.5" x14ac:dyDescent="0.35">
      <c r="A198" s="84" t="s">
        <v>636</v>
      </c>
      <c r="B198" s="84" t="s">
        <v>385</v>
      </c>
      <c r="C198" s="97">
        <v>-72618.3</v>
      </c>
      <c r="D198" s="97">
        <v>-69436.58</v>
      </c>
    </row>
    <row r="199" spans="1:4" ht="14.5" x14ac:dyDescent="0.35">
      <c r="A199" s="84" t="s">
        <v>635</v>
      </c>
      <c r="B199" s="84" t="s">
        <v>634</v>
      </c>
      <c r="C199" s="97">
        <v>-72618.3</v>
      </c>
      <c r="D199" s="97">
        <v>-69436.58</v>
      </c>
    </row>
    <row r="200" spans="1:4" x14ac:dyDescent="0.25">
      <c r="A200" s="84" t="s">
        <v>908</v>
      </c>
      <c r="B200" s="84" t="s">
        <v>906</v>
      </c>
      <c r="C200" s="94">
        <v>19210.23</v>
      </c>
      <c r="D200" s="95">
        <v>0</v>
      </c>
    </row>
    <row r="201" spans="1:4" x14ac:dyDescent="0.25">
      <c r="A201" s="84" t="s">
        <v>907</v>
      </c>
      <c r="B201" s="84" t="s">
        <v>906</v>
      </c>
      <c r="C201" s="94">
        <v>19210.23</v>
      </c>
      <c r="D201" s="95">
        <v>0</v>
      </c>
    </row>
    <row r="202" spans="1:4" x14ac:dyDescent="0.25">
      <c r="A202" s="84" t="s">
        <v>905</v>
      </c>
      <c r="B202" s="84" t="s">
        <v>385</v>
      </c>
      <c r="C202" s="94">
        <v>19210.23</v>
      </c>
      <c r="D202" s="95">
        <v>0</v>
      </c>
    </row>
    <row r="203" spans="1:4" x14ac:dyDescent="0.25">
      <c r="A203" s="84" t="s">
        <v>904</v>
      </c>
      <c r="B203" s="84" t="s">
        <v>903</v>
      </c>
      <c r="C203" s="94">
        <v>19210.23</v>
      </c>
      <c r="D203" s="95">
        <v>0</v>
      </c>
    </row>
    <row r="204" spans="1:4" x14ac:dyDescent="0.25">
      <c r="A204" s="84" t="s">
        <v>633</v>
      </c>
      <c r="B204" s="84" t="s">
        <v>632</v>
      </c>
      <c r="C204" s="94">
        <v>36623.83</v>
      </c>
      <c r="D204" s="94">
        <v>47755.16</v>
      </c>
    </row>
    <row r="205" spans="1:4" x14ac:dyDescent="0.25">
      <c r="A205" s="84" t="s">
        <v>631</v>
      </c>
      <c r="B205" s="84" t="s">
        <v>627</v>
      </c>
      <c r="C205" s="94">
        <v>36623.83</v>
      </c>
      <c r="D205" s="94">
        <v>47755.16</v>
      </c>
    </row>
    <row r="206" spans="1:4" x14ac:dyDescent="0.25">
      <c r="A206" s="84" t="s">
        <v>630</v>
      </c>
      <c r="B206" s="84" t="s">
        <v>333</v>
      </c>
      <c r="C206" s="94">
        <v>111260.37</v>
      </c>
      <c r="D206" s="94">
        <v>111260.37</v>
      </c>
    </row>
    <row r="207" spans="1:4" x14ac:dyDescent="0.25">
      <c r="A207" s="84" t="s">
        <v>629</v>
      </c>
      <c r="B207" s="84" t="s">
        <v>333</v>
      </c>
      <c r="C207" s="94">
        <v>111260.37</v>
      </c>
      <c r="D207" s="94">
        <v>111260.37</v>
      </c>
    </row>
    <row r="208" spans="1:4" x14ac:dyDescent="0.25">
      <c r="A208" s="84" t="s">
        <v>628</v>
      </c>
      <c r="B208" s="84" t="s">
        <v>627</v>
      </c>
      <c r="C208" s="94">
        <v>111260.37</v>
      </c>
      <c r="D208" s="94">
        <v>111260.37</v>
      </c>
    </row>
    <row r="209" spans="1:4" x14ac:dyDescent="0.25">
      <c r="A209" s="84" t="s">
        <v>626</v>
      </c>
      <c r="B209" s="84" t="s">
        <v>625</v>
      </c>
      <c r="C209" s="94">
        <v>111260.37</v>
      </c>
      <c r="D209" s="94">
        <v>111260.37</v>
      </c>
    </row>
    <row r="210" spans="1:4" ht="14.5" x14ac:dyDescent="0.35">
      <c r="A210" s="84" t="s">
        <v>624</v>
      </c>
      <c r="B210" s="84" t="s">
        <v>344</v>
      </c>
      <c r="C210" s="97">
        <v>-74636.539999999994</v>
      </c>
      <c r="D210" s="97">
        <v>-63505.21</v>
      </c>
    </row>
    <row r="211" spans="1:4" ht="14.5" x14ac:dyDescent="0.35">
      <c r="A211" s="84" t="s">
        <v>623</v>
      </c>
      <c r="B211" s="84" t="s">
        <v>344</v>
      </c>
      <c r="C211" s="97">
        <v>-74636.539999999994</v>
      </c>
      <c r="D211" s="97">
        <v>-63505.21</v>
      </c>
    </row>
    <row r="212" spans="1:4" ht="14.5" x14ac:dyDescent="0.35">
      <c r="A212" s="84" t="s">
        <v>622</v>
      </c>
      <c r="B212" s="84" t="s">
        <v>344</v>
      </c>
      <c r="C212" s="97">
        <v>-74636.539999999994</v>
      </c>
      <c r="D212" s="97">
        <v>-63505.21</v>
      </c>
    </row>
    <row r="213" spans="1:4" ht="14.5" x14ac:dyDescent="0.35">
      <c r="A213" s="84" t="s">
        <v>621</v>
      </c>
      <c r="B213" s="84" t="s">
        <v>620</v>
      </c>
      <c r="C213" s="97">
        <v>-74636.539999999994</v>
      </c>
      <c r="D213" s="97">
        <v>-63505.21</v>
      </c>
    </row>
    <row r="214" spans="1:4" x14ac:dyDescent="0.25">
      <c r="A214" s="84" t="s">
        <v>619</v>
      </c>
      <c r="B214" s="84" t="s">
        <v>618</v>
      </c>
      <c r="C214" s="94">
        <v>122252.69</v>
      </c>
      <c r="D214" s="94">
        <v>161958.43</v>
      </c>
    </row>
    <row r="215" spans="1:4" x14ac:dyDescent="0.25">
      <c r="A215" s="84" t="s">
        <v>617</v>
      </c>
      <c r="B215" s="84" t="s">
        <v>616</v>
      </c>
      <c r="C215" s="94">
        <v>1365.37</v>
      </c>
      <c r="D215" s="94">
        <v>5684.8</v>
      </c>
    </row>
    <row r="216" spans="1:4" x14ac:dyDescent="0.25">
      <c r="A216" s="84" t="s">
        <v>615</v>
      </c>
      <c r="B216" s="84" t="s">
        <v>333</v>
      </c>
      <c r="C216" s="94">
        <v>40976.9</v>
      </c>
      <c r="D216" s="94">
        <v>51337.31</v>
      </c>
    </row>
    <row r="217" spans="1:4" x14ac:dyDescent="0.25">
      <c r="A217" s="84" t="s">
        <v>614</v>
      </c>
      <c r="B217" s="84" t="s">
        <v>333</v>
      </c>
      <c r="C217" s="94">
        <v>40976.9</v>
      </c>
      <c r="D217" s="94">
        <v>51337.31</v>
      </c>
    </row>
    <row r="218" spans="1:4" x14ac:dyDescent="0.25">
      <c r="A218" s="84" t="s">
        <v>613</v>
      </c>
      <c r="B218" s="84" t="s">
        <v>385</v>
      </c>
      <c r="C218" s="94">
        <v>40976.9</v>
      </c>
      <c r="D218" s="94">
        <v>51337.31</v>
      </c>
    </row>
    <row r="219" spans="1:4" x14ac:dyDescent="0.25">
      <c r="A219" s="84" t="s">
        <v>612</v>
      </c>
      <c r="B219" s="84" t="s">
        <v>611</v>
      </c>
      <c r="C219" s="94">
        <v>40976.9</v>
      </c>
      <c r="D219" s="94">
        <v>51337.31</v>
      </c>
    </row>
    <row r="220" spans="1:4" ht="14.5" x14ac:dyDescent="0.35">
      <c r="A220" s="84" t="s">
        <v>610</v>
      </c>
      <c r="B220" s="84" t="s">
        <v>344</v>
      </c>
      <c r="C220" s="97">
        <v>-39611.53</v>
      </c>
      <c r="D220" s="97">
        <v>-45652.51</v>
      </c>
    </row>
    <row r="221" spans="1:4" ht="14.5" x14ac:dyDescent="0.35">
      <c r="A221" s="84" t="s">
        <v>609</v>
      </c>
      <c r="B221" s="84" t="s">
        <v>344</v>
      </c>
      <c r="C221" s="97">
        <v>-39611.53</v>
      </c>
      <c r="D221" s="97">
        <v>-45652.51</v>
      </c>
    </row>
    <row r="222" spans="1:4" ht="14.5" x14ac:dyDescent="0.35">
      <c r="A222" s="84" t="s">
        <v>608</v>
      </c>
      <c r="B222" s="84" t="s">
        <v>385</v>
      </c>
      <c r="C222" s="97">
        <v>-39611.53</v>
      </c>
      <c r="D222" s="97">
        <v>-45652.51</v>
      </c>
    </row>
    <row r="223" spans="1:4" ht="14.5" x14ac:dyDescent="0.35">
      <c r="A223" s="84" t="s">
        <v>607</v>
      </c>
      <c r="B223" s="84" t="s">
        <v>606</v>
      </c>
      <c r="C223" s="97">
        <v>-39611.53</v>
      </c>
      <c r="D223" s="97">
        <v>-45652.51</v>
      </c>
    </row>
    <row r="224" spans="1:4" x14ac:dyDescent="0.25">
      <c r="A224" s="84" t="s">
        <v>605</v>
      </c>
      <c r="B224" s="84" t="s">
        <v>604</v>
      </c>
      <c r="C224" s="94">
        <v>23247.42</v>
      </c>
      <c r="D224" s="94">
        <v>31421.27</v>
      </c>
    </row>
    <row r="225" spans="1:4" x14ac:dyDescent="0.25">
      <c r="A225" s="84" t="s">
        <v>603</v>
      </c>
      <c r="B225" s="84" t="s">
        <v>333</v>
      </c>
      <c r="C225" s="94">
        <v>52597.77</v>
      </c>
      <c r="D225" s="94">
        <v>55750.66</v>
      </c>
    </row>
    <row r="226" spans="1:4" x14ac:dyDescent="0.25">
      <c r="A226" s="84" t="s">
        <v>602</v>
      </c>
      <c r="B226" s="84" t="s">
        <v>333</v>
      </c>
      <c r="C226" s="94">
        <v>52597.77</v>
      </c>
      <c r="D226" s="94">
        <v>55750.66</v>
      </c>
    </row>
    <row r="227" spans="1:4" x14ac:dyDescent="0.25">
      <c r="A227" s="84" t="s">
        <v>601</v>
      </c>
      <c r="B227" s="84" t="s">
        <v>385</v>
      </c>
      <c r="C227" s="94">
        <v>52597.77</v>
      </c>
      <c r="D227" s="94">
        <v>55750.66</v>
      </c>
    </row>
    <row r="228" spans="1:4" x14ac:dyDescent="0.25">
      <c r="A228" s="84" t="s">
        <v>600</v>
      </c>
      <c r="B228" s="84" t="s">
        <v>599</v>
      </c>
      <c r="C228" s="94">
        <v>52597.77</v>
      </c>
      <c r="D228" s="94">
        <v>55750.66</v>
      </c>
    </row>
    <row r="229" spans="1:4" ht="14.5" x14ac:dyDescent="0.35">
      <c r="A229" s="84" t="s">
        <v>598</v>
      </c>
      <c r="B229" s="84" t="s">
        <v>344</v>
      </c>
      <c r="C229" s="97">
        <v>-29350.35</v>
      </c>
      <c r="D229" s="97">
        <v>-24329.39</v>
      </c>
    </row>
    <row r="230" spans="1:4" ht="14.5" x14ac:dyDescent="0.35">
      <c r="A230" s="84" t="s">
        <v>597</v>
      </c>
      <c r="B230" s="84" t="s">
        <v>344</v>
      </c>
      <c r="C230" s="97">
        <v>-29350.35</v>
      </c>
      <c r="D230" s="97">
        <v>-24329.39</v>
      </c>
    </row>
    <row r="231" spans="1:4" ht="14.5" x14ac:dyDescent="0.35">
      <c r="A231" s="84" t="s">
        <v>596</v>
      </c>
      <c r="B231" s="84" t="s">
        <v>385</v>
      </c>
      <c r="C231" s="97">
        <v>-29350.35</v>
      </c>
      <c r="D231" s="97">
        <v>-24329.39</v>
      </c>
    </row>
    <row r="232" spans="1:4" ht="14.5" x14ac:dyDescent="0.35">
      <c r="A232" s="84" t="s">
        <v>595</v>
      </c>
      <c r="B232" s="84" t="s">
        <v>594</v>
      </c>
      <c r="C232" s="97">
        <v>-29350.35</v>
      </c>
      <c r="D232" s="97">
        <v>-24329.39</v>
      </c>
    </row>
    <row r="233" spans="1:4" x14ac:dyDescent="0.25">
      <c r="A233" s="84" t="s">
        <v>593</v>
      </c>
      <c r="B233" s="84" t="s">
        <v>592</v>
      </c>
      <c r="C233" s="94">
        <v>97639.9</v>
      </c>
      <c r="D233" s="94">
        <v>124852.37</v>
      </c>
    </row>
    <row r="234" spans="1:4" x14ac:dyDescent="0.25">
      <c r="A234" s="84" t="s">
        <v>591</v>
      </c>
      <c r="B234" s="84" t="s">
        <v>333</v>
      </c>
      <c r="C234" s="94">
        <v>212280.43</v>
      </c>
      <c r="D234" s="94">
        <v>212280.43</v>
      </c>
    </row>
    <row r="235" spans="1:4" x14ac:dyDescent="0.25">
      <c r="A235" s="84" t="s">
        <v>590</v>
      </c>
      <c r="B235" s="84" t="s">
        <v>333</v>
      </c>
      <c r="C235" s="94">
        <v>212280.43</v>
      </c>
      <c r="D235" s="94">
        <v>212280.43</v>
      </c>
    </row>
    <row r="236" spans="1:4" x14ac:dyDescent="0.25">
      <c r="A236" s="84" t="s">
        <v>589</v>
      </c>
      <c r="B236" s="84" t="s">
        <v>385</v>
      </c>
      <c r="C236" s="94">
        <v>212280.43</v>
      </c>
      <c r="D236" s="94">
        <v>212280.43</v>
      </c>
    </row>
    <row r="237" spans="1:4" x14ac:dyDescent="0.25">
      <c r="A237" s="84" t="s">
        <v>588</v>
      </c>
      <c r="B237" s="84" t="s">
        <v>587</v>
      </c>
      <c r="C237" s="94">
        <v>212280.43</v>
      </c>
      <c r="D237" s="94">
        <v>212280.43</v>
      </c>
    </row>
    <row r="238" spans="1:4" ht="14.5" x14ac:dyDescent="0.35">
      <c r="A238" s="84" t="s">
        <v>585</v>
      </c>
      <c r="B238" s="84" t="s">
        <v>344</v>
      </c>
      <c r="C238" s="97">
        <v>-114640.53</v>
      </c>
      <c r="D238" s="97">
        <v>-87428.06</v>
      </c>
    </row>
    <row r="239" spans="1:4" ht="14.5" x14ac:dyDescent="0.35">
      <c r="A239" s="84" t="s">
        <v>584</v>
      </c>
      <c r="B239" s="84" t="s">
        <v>344</v>
      </c>
      <c r="C239" s="97">
        <v>-114640.53</v>
      </c>
      <c r="D239" s="97">
        <v>-87428.06</v>
      </c>
    </row>
    <row r="240" spans="1:4" ht="14.5" x14ac:dyDescent="0.35">
      <c r="A240" s="84" t="s">
        <v>583</v>
      </c>
      <c r="B240" s="84" t="s">
        <v>385</v>
      </c>
      <c r="C240" s="97">
        <v>-114640.53</v>
      </c>
      <c r="D240" s="97">
        <v>-87428.06</v>
      </c>
    </row>
    <row r="241" spans="1:4" ht="14.5" x14ac:dyDescent="0.35">
      <c r="A241" s="84" t="s">
        <v>582</v>
      </c>
      <c r="B241" s="84" t="s">
        <v>581</v>
      </c>
      <c r="C241" s="97">
        <v>-114640.53</v>
      </c>
      <c r="D241" s="97">
        <v>-87428.06</v>
      </c>
    </row>
    <row r="242" spans="1:4" x14ac:dyDescent="0.25">
      <c r="A242" s="84" t="s">
        <v>580</v>
      </c>
      <c r="B242" s="84" t="s">
        <v>579</v>
      </c>
      <c r="C242" s="94">
        <v>19562.97</v>
      </c>
      <c r="D242" s="94">
        <v>32898.03</v>
      </c>
    </row>
    <row r="243" spans="1:4" x14ac:dyDescent="0.25">
      <c r="A243" s="84" t="s">
        <v>578</v>
      </c>
      <c r="B243" s="84" t="s">
        <v>577</v>
      </c>
      <c r="C243" s="95">
        <v>44.99</v>
      </c>
      <c r="D243" s="95">
        <v>157.57</v>
      </c>
    </row>
    <row r="244" spans="1:4" x14ac:dyDescent="0.25">
      <c r="A244" s="84" t="s">
        <v>576</v>
      </c>
      <c r="B244" s="84" t="s">
        <v>333</v>
      </c>
      <c r="C244" s="94">
        <v>8182.75</v>
      </c>
      <c r="D244" s="94">
        <v>9693.48</v>
      </c>
    </row>
    <row r="245" spans="1:4" x14ac:dyDescent="0.25">
      <c r="A245" s="84" t="s">
        <v>575</v>
      </c>
      <c r="B245" s="84" t="s">
        <v>333</v>
      </c>
      <c r="C245" s="94">
        <v>8182.75</v>
      </c>
      <c r="D245" s="94">
        <v>9693.48</v>
      </c>
    </row>
    <row r="246" spans="1:4" x14ac:dyDescent="0.25">
      <c r="A246" s="84" t="s">
        <v>574</v>
      </c>
      <c r="B246" s="84" t="s">
        <v>385</v>
      </c>
      <c r="C246" s="94">
        <v>8182.75</v>
      </c>
      <c r="D246" s="94">
        <v>9693.48</v>
      </c>
    </row>
    <row r="247" spans="1:4" x14ac:dyDescent="0.25">
      <c r="A247" s="84" t="s">
        <v>573</v>
      </c>
      <c r="B247" s="84" t="s">
        <v>572</v>
      </c>
      <c r="C247" s="94">
        <v>8182.75</v>
      </c>
      <c r="D247" s="94">
        <v>9693.48</v>
      </c>
    </row>
    <row r="248" spans="1:4" ht="14.5" x14ac:dyDescent="0.35">
      <c r="A248" s="84" t="s">
        <v>571</v>
      </c>
      <c r="B248" s="84" t="s">
        <v>344</v>
      </c>
      <c r="C248" s="97">
        <v>-8137.76</v>
      </c>
      <c r="D248" s="97">
        <v>-9535.91</v>
      </c>
    </row>
    <row r="249" spans="1:4" ht="14.5" x14ac:dyDescent="0.35">
      <c r="A249" s="84" t="s">
        <v>570</v>
      </c>
      <c r="B249" s="84" t="s">
        <v>344</v>
      </c>
      <c r="C249" s="97">
        <v>-8137.76</v>
      </c>
      <c r="D249" s="97">
        <v>-9535.91</v>
      </c>
    </row>
    <row r="250" spans="1:4" ht="14.5" x14ac:dyDescent="0.35">
      <c r="A250" s="84" t="s">
        <v>569</v>
      </c>
      <c r="B250" s="84" t="s">
        <v>385</v>
      </c>
      <c r="C250" s="97">
        <v>-8137.76</v>
      </c>
      <c r="D250" s="97">
        <v>-9535.91</v>
      </c>
    </row>
    <row r="251" spans="1:4" ht="14.5" x14ac:dyDescent="0.35">
      <c r="A251" s="84" t="s">
        <v>568</v>
      </c>
      <c r="B251" s="84" t="s">
        <v>567</v>
      </c>
      <c r="C251" s="97">
        <v>-8137.76</v>
      </c>
      <c r="D251" s="97">
        <v>-9535.91</v>
      </c>
    </row>
    <row r="252" spans="1:4" x14ac:dyDescent="0.25">
      <c r="A252" s="84" t="s">
        <v>566</v>
      </c>
      <c r="B252" s="84" t="s">
        <v>565</v>
      </c>
      <c r="C252" s="95">
        <v>133.49</v>
      </c>
      <c r="D252" s="95">
        <v>176.8</v>
      </c>
    </row>
    <row r="253" spans="1:4" x14ac:dyDescent="0.25">
      <c r="A253" s="84" t="s">
        <v>564</v>
      </c>
      <c r="B253" s="84" t="s">
        <v>333</v>
      </c>
      <c r="C253" s="94">
        <v>20936.57</v>
      </c>
      <c r="D253" s="94">
        <v>25575.73</v>
      </c>
    </row>
    <row r="254" spans="1:4" x14ac:dyDescent="0.25">
      <c r="A254" s="84" t="s">
        <v>563</v>
      </c>
      <c r="B254" s="84" t="s">
        <v>333</v>
      </c>
      <c r="C254" s="94">
        <v>20936.57</v>
      </c>
      <c r="D254" s="94">
        <v>25575.73</v>
      </c>
    </row>
    <row r="255" spans="1:4" x14ac:dyDescent="0.25">
      <c r="A255" s="84" t="s">
        <v>562</v>
      </c>
      <c r="B255" s="84" t="s">
        <v>385</v>
      </c>
      <c r="C255" s="94">
        <v>20936.57</v>
      </c>
      <c r="D255" s="94">
        <v>25575.73</v>
      </c>
    </row>
    <row r="256" spans="1:4" x14ac:dyDescent="0.25">
      <c r="A256" s="84" t="s">
        <v>561</v>
      </c>
      <c r="B256" s="84" t="s">
        <v>560</v>
      </c>
      <c r="C256" s="94">
        <v>20936.57</v>
      </c>
      <c r="D256" s="94">
        <v>25575.73</v>
      </c>
    </row>
    <row r="257" spans="1:4" ht="14.5" x14ac:dyDescent="0.35">
      <c r="A257" s="84" t="s">
        <v>559</v>
      </c>
      <c r="B257" s="84" t="s">
        <v>344</v>
      </c>
      <c r="C257" s="97">
        <v>-20803.080000000002</v>
      </c>
      <c r="D257" s="97">
        <v>-25398.94</v>
      </c>
    </row>
    <row r="258" spans="1:4" ht="14.5" x14ac:dyDescent="0.35">
      <c r="A258" s="84" t="s">
        <v>558</v>
      </c>
      <c r="B258" s="84" t="s">
        <v>344</v>
      </c>
      <c r="C258" s="97">
        <v>-20803.080000000002</v>
      </c>
      <c r="D258" s="97">
        <v>-25398.94</v>
      </c>
    </row>
    <row r="259" spans="1:4" ht="14.5" x14ac:dyDescent="0.35">
      <c r="A259" s="84" t="s">
        <v>557</v>
      </c>
      <c r="B259" s="84" t="s">
        <v>385</v>
      </c>
      <c r="C259" s="97">
        <v>-20803.080000000002</v>
      </c>
      <c r="D259" s="97">
        <v>-25398.94</v>
      </c>
    </row>
    <row r="260" spans="1:4" ht="14.5" x14ac:dyDescent="0.35">
      <c r="A260" s="84" t="s">
        <v>556</v>
      </c>
      <c r="B260" s="84" t="s">
        <v>555</v>
      </c>
      <c r="C260" s="97">
        <v>-20803.080000000002</v>
      </c>
      <c r="D260" s="97">
        <v>-25398.94</v>
      </c>
    </row>
    <row r="261" spans="1:4" x14ac:dyDescent="0.25">
      <c r="A261" s="84" t="s">
        <v>554</v>
      </c>
      <c r="B261" s="84" t="s">
        <v>553</v>
      </c>
      <c r="C261" s="94">
        <v>6463.77</v>
      </c>
      <c r="D261" s="94">
        <v>13831.05</v>
      </c>
    </row>
    <row r="262" spans="1:4" x14ac:dyDescent="0.25">
      <c r="A262" s="84" t="s">
        <v>552</v>
      </c>
      <c r="B262" s="84" t="s">
        <v>333</v>
      </c>
      <c r="C262" s="94">
        <v>65642.61</v>
      </c>
      <c r="D262" s="94">
        <v>71540.78</v>
      </c>
    </row>
    <row r="263" spans="1:4" x14ac:dyDescent="0.25">
      <c r="A263" s="84" t="s">
        <v>551</v>
      </c>
      <c r="B263" s="84" t="s">
        <v>333</v>
      </c>
      <c r="C263" s="94">
        <v>65642.61</v>
      </c>
      <c r="D263" s="94">
        <v>71540.78</v>
      </c>
    </row>
    <row r="264" spans="1:4" x14ac:dyDescent="0.25">
      <c r="A264" s="84" t="s">
        <v>550</v>
      </c>
      <c r="B264" s="84" t="s">
        <v>385</v>
      </c>
      <c r="C264" s="94">
        <v>65642.61</v>
      </c>
      <c r="D264" s="94">
        <v>71540.78</v>
      </c>
    </row>
    <row r="265" spans="1:4" x14ac:dyDescent="0.25">
      <c r="A265" s="84" t="s">
        <v>549</v>
      </c>
      <c r="B265" s="84" t="s">
        <v>548</v>
      </c>
      <c r="C265" s="94">
        <v>65642.61</v>
      </c>
      <c r="D265" s="94">
        <v>71540.78</v>
      </c>
    </row>
    <row r="266" spans="1:4" ht="14.5" x14ac:dyDescent="0.35">
      <c r="A266" s="84" t="s">
        <v>547</v>
      </c>
      <c r="B266" s="84" t="s">
        <v>344</v>
      </c>
      <c r="C266" s="97">
        <v>-59178.84</v>
      </c>
      <c r="D266" s="97">
        <v>-57709.73</v>
      </c>
    </row>
    <row r="267" spans="1:4" ht="14.5" x14ac:dyDescent="0.35">
      <c r="A267" s="84" t="s">
        <v>546</v>
      </c>
      <c r="B267" s="84" t="s">
        <v>344</v>
      </c>
      <c r="C267" s="97">
        <v>-59178.84</v>
      </c>
      <c r="D267" s="97">
        <v>-57709.73</v>
      </c>
    </row>
    <row r="268" spans="1:4" ht="14.5" x14ac:dyDescent="0.35">
      <c r="A268" s="84" t="s">
        <v>545</v>
      </c>
      <c r="B268" s="84" t="s">
        <v>385</v>
      </c>
      <c r="C268" s="97">
        <v>-59178.84</v>
      </c>
      <c r="D268" s="97">
        <v>-57709.73</v>
      </c>
    </row>
    <row r="269" spans="1:4" ht="14.5" x14ac:dyDescent="0.35">
      <c r="A269" s="84" t="s">
        <v>544</v>
      </c>
      <c r="B269" s="84" t="s">
        <v>543</v>
      </c>
      <c r="C269" s="97">
        <v>-59178.84</v>
      </c>
      <c r="D269" s="97">
        <v>-57709.73</v>
      </c>
    </row>
    <row r="270" spans="1:4" x14ac:dyDescent="0.25">
      <c r="A270" s="84" t="s">
        <v>542</v>
      </c>
      <c r="B270" s="84" t="s">
        <v>541</v>
      </c>
      <c r="C270" s="94">
        <v>12920.72</v>
      </c>
      <c r="D270" s="94">
        <v>14764.79</v>
      </c>
    </row>
    <row r="271" spans="1:4" x14ac:dyDescent="0.25">
      <c r="A271" s="84" t="s">
        <v>540</v>
      </c>
      <c r="B271" s="84" t="s">
        <v>333</v>
      </c>
      <c r="C271" s="94">
        <v>26952.41</v>
      </c>
      <c r="D271" s="94">
        <v>108308.79</v>
      </c>
    </row>
    <row r="272" spans="1:4" x14ac:dyDescent="0.25">
      <c r="A272" s="84" t="s">
        <v>539</v>
      </c>
      <c r="B272" s="84" t="s">
        <v>333</v>
      </c>
      <c r="C272" s="94">
        <v>26952.41</v>
      </c>
      <c r="D272" s="94">
        <v>108308.79</v>
      </c>
    </row>
    <row r="273" spans="1:4" x14ac:dyDescent="0.25">
      <c r="A273" s="84" t="s">
        <v>538</v>
      </c>
      <c r="B273" s="84" t="s">
        <v>385</v>
      </c>
      <c r="C273" s="94">
        <v>26952.41</v>
      </c>
      <c r="D273" s="94">
        <v>108308.79</v>
      </c>
    </row>
    <row r="274" spans="1:4" x14ac:dyDescent="0.25">
      <c r="A274" s="84" t="s">
        <v>537</v>
      </c>
      <c r="B274" s="84" t="s">
        <v>536</v>
      </c>
      <c r="C274" s="94">
        <v>26952.41</v>
      </c>
      <c r="D274" s="94">
        <v>108308.79</v>
      </c>
    </row>
    <row r="275" spans="1:4" ht="14.5" x14ac:dyDescent="0.35">
      <c r="A275" s="84" t="s">
        <v>535</v>
      </c>
      <c r="B275" s="84" t="s">
        <v>344</v>
      </c>
      <c r="C275" s="97">
        <v>-14031.69</v>
      </c>
      <c r="D275" s="97">
        <v>-93544</v>
      </c>
    </row>
    <row r="276" spans="1:4" ht="14.5" x14ac:dyDescent="0.35">
      <c r="A276" s="84" t="s">
        <v>534</v>
      </c>
      <c r="B276" s="84" t="s">
        <v>344</v>
      </c>
      <c r="C276" s="97">
        <v>-14031.69</v>
      </c>
      <c r="D276" s="97">
        <v>-93544</v>
      </c>
    </row>
    <row r="277" spans="1:4" ht="14.5" x14ac:dyDescent="0.35">
      <c r="A277" s="84" t="s">
        <v>533</v>
      </c>
      <c r="B277" s="84" t="s">
        <v>385</v>
      </c>
      <c r="C277" s="97">
        <v>-14031.69</v>
      </c>
      <c r="D277" s="97">
        <v>-93544</v>
      </c>
    </row>
    <row r="278" spans="1:4" ht="14.5" x14ac:dyDescent="0.35">
      <c r="A278" s="84" t="s">
        <v>532</v>
      </c>
      <c r="B278" s="84" t="s">
        <v>531</v>
      </c>
      <c r="C278" s="97">
        <v>-14031.69</v>
      </c>
      <c r="D278" s="97">
        <v>-93544</v>
      </c>
    </row>
    <row r="279" spans="1:4" x14ac:dyDescent="0.25">
      <c r="A279" s="84" t="s">
        <v>530</v>
      </c>
      <c r="B279" s="84" t="s">
        <v>529</v>
      </c>
      <c r="C279" s="95">
        <v>0</v>
      </c>
      <c r="D279" s="94">
        <v>3967.82</v>
      </c>
    </row>
    <row r="280" spans="1:4" x14ac:dyDescent="0.25">
      <c r="A280" s="84" t="s">
        <v>528</v>
      </c>
      <c r="B280" s="84" t="s">
        <v>333</v>
      </c>
      <c r="C280" s="94">
        <v>80964.78</v>
      </c>
      <c r="D280" s="94">
        <v>81006.960000000006</v>
      </c>
    </row>
    <row r="281" spans="1:4" x14ac:dyDescent="0.25">
      <c r="A281" s="84" t="s">
        <v>527</v>
      </c>
      <c r="B281" s="84" t="s">
        <v>333</v>
      </c>
      <c r="C281" s="94">
        <v>80964.78</v>
      </c>
      <c r="D281" s="94">
        <v>81006.960000000006</v>
      </c>
    </row>
    <row r="282" spans="1:4" x14ac:dyDescent="0.25">
      <c r="A282" s="84" t="s">
        <v>526</v>
      </c>
      <c r="B282" s="84" t="s">
        <v>385</v>
      </c>
      <c r="C282" s="94">
        <v>80964.78</v>
      </c>
      <c r="D282" s="94">
        <v>81006.960000000006</v>
      </c>
    </row>
    <row r="283" spans="1:4" x14ac:dyDescent="0.25">
      <c r="A283" s="84" t="s">
        <v>525</v>
      </c>
      <c r="B283" s="84" t="s">
        <v>524</v>
      </c>
      <c r="C283" s="94">
        <v>80964.78</v>
      </c>
      <c r="D283" s="94">
        <v>81006.960000000006</v>
      </c>
    </row>
    <row r="284" spans="1:4" ht="14.5" x14ac:dyDescent="0.35">
      <c r="A284" s="84" t="s">
        <v>523</v>
      </c>
      <c r="B284" s="84" t="s">
        <v>344</v>
      </c>
      <c r="C284" s="97">
        <v>-80964.78</v>
      </c>
      <c r="D284" s="97">
        <v>-77039.14</v>
      </c>
    </row>
    <row r="285" spans="1:4" ht="14.5" x14ac:dyDescent="0.35">
      <c r="A285" s="84" t="s">
        <v>522</v>
      </c>
      <c r="B285" s="84" t="s">
        <v>344</v>
      </c>
      <c r="C285" s="97">
        <v>-80964.78</v>
      </c>
      <c r="D285" s="97">
        <v>-77039.14</v>
      </c>
    </row>
    <row r="286" spans="1:4" ht="14.5" x14ac:dyDescent="0.35">
      <c r="A286" s="84" t="s">
        <v>521</v>
      </c>
      <c r="B286" s="84" t="s">
        <v>385</v>
      </c>
      <c r="C286" s="97">
        <v>-80964.78</v>
      </c>
      <c r="D286" s="97">
        <v>-77039.14</v>
      </c>
    </row>
    <row r="287" spans="1:4" ht="14.5" x14ac:dyDescent="0.35">
      <c r="A287" s="84" t="s">
        <v>520</v>
      </c>
      <c r="B287" s="84" t="s">
        <v>519</v>
      </c>
      <c r="C287" s="97">
        <v>-80964.78</v>
      </c>
      <c r="D287" s="97">
        <v>-77039.14</v>
      </c>
    </row>
    <row r="288" spans="1:4" x14ac:dyDescent="0.25">
      <c r="A288" s="84" t="s">
        <v>518</v>
      </c>
      <c r="B288" s="84" t="s">
        <v>517</v>
      </c>
      <c r="C288" s="94">
        <v>121956.55</v>
      </c>
      <c r="D288" s="94">
        <v>94401.07</v>
      </c>
    </row>
    <row r="289" spans="1:4" x14ac:dyDescent="0.25">
      <c r="A289" s="84" t="s">
        <v>516</v>
      </c>
      <c r="B289" s="84" t="s">
        <v>515</v>
      </c>
      <c r="C289" s="94">
        <v>59779.65</v>
      </c>
      <c r="D289" s="94">
        <v>2092.5500000000002</v>
      </c>
    </row>
    <row r="290" spans="1:4" x14ac:dyDescent="0.25">
      <c r="A290" s="84" t="s">
        <v>514</v>
      </c>
      <c r="B290" s="84" t="s">
        <v>333</v>
      </c>
      <c r="C290" s="94">
        <v>86418.77</v>
      </c>
      <c r="D290" s="94">
        <v>31585.77</v>
      </c>
    </row>
    <row r="291" spans="1:4" x14ac:dyDescent="0.25">
      <c r="A291" s="84" t="s">
        <v>513</v>
      </c>
      <c r="B291" s="84" t="s">
        <v>333</v>
      </c>
      <c r="C291" s="94">
        <v>86418.77</v>
      </c>
      <c r="D291" s="94">
        <v>31585.77</v>
      </c>
    </row>
    <row r="292" spans="1:4" x14ac:dyDescent="0.25">
      <c r="A292" s="84" t="s">
        <v>512</v>
      </c>
      <c r="B292" s="84" t="s">
        <v>385</v>
      </c>
      <c r="C292" s="94">
        <v>86418.77</v>
      </c>
      <c r="D292" s="94">
        <v>31585.77</v>
      </c>
    </row>
    <row r="293" spans="1:4" x14ac:dyDescent="0.25">
      <c r="A293" s="84" t="s">
        <v>511</v>
      </c>
      <c r="B293" s="84" t="s">
        <v>510</v>
      </c>
      <c r="C293" s="94">
        <v>86418.77</v>
      </c>
      <c r="D293" s="94">
        <v>31585.77</v>
      </c>
    </row>
    <row r="294" spans="1:4" ht="14.5" x14ac:dyDescent="0.35">
      <c r="A294" s="84" t="s">
        <v>509</v>
      </c>
      <c r="B294" s="84" t="s">
        <v>344</v>
      </c>
      <c r="C294" s="97">
        <v>-26639.11</v>
      </c>
      <c r="D294" s="97">
        <v>-29493.22</v>
      </c>
    </row>
    <row r="295" spans="1:4" ht="14.5" x14ac:dyDescent="0.35">
      <c r="A295" s="84" t="s">
        <v>508</v>
      </c>
      <c r="B295" s="84" t="s">
        <v>344</v>
      </c>
      <c r="C295" s="97">
        <v>-26639.11</v>
      </c>
      <c r="D295" s="97">
        <v>-29493.22</v>
      </c>
    </row>
    <row r="296" spans="1:4" ht="14.5" x14ac:dyDescent="0.35">
      <c r="A296" s="84" t="s">
        <v>507</v>
      </c>
      <c r="B296" s="84" t="s">
        <v>385</v>
      </c>
      <c r="C296" s="97">
        <v>-26639.11</v>
      </c>
      <c r="D296" s="97">
        <v>-29493.22</v>
      </c>
    </row>
    <row r="297" spans="1:4" ht="14.5" x14ac:dyDescent="0.35">
      <c r="A297" s="84" t="s">
        <v>506</v>
      </c>
      <c r="B297" s="84" t="s">
        <v>505</v>
      </c>
      <c r="C297" s="97">
        <v>-26639.11</v>
      </c>
      <c r="D297" s="97">
        <v>-29493.22</v>
      </c>
    </row>
    <row r="298" spans="1:4" x14ac:dyDescent="0.25">
      <c r="A298" s="84" t="s">
        <v>504</v>
      </c>
      <c r="B298" s="84" t="s">
        <v>503</v>
      </c>
      <c r="C298" s="95">
        <v>383.13</v>
      </c>
      <c r="D298" s="95">
        <v>583.03</v>
      </c>
    </row>
    <row r="299" spans="1:4" x14ac:dyDescent="0.25">
      <c r="A299" s="84" t="s">
        <v>502</v>
      </c>
      <c r="B299" s="84" t="s">
        <v>333</v>
      </c>
      <c r="C299" s="94">
        <v>1715.01</v>
      </c>
      <c r="D299" s="94">
        <v>2706.62</v>
      </c>
    </row>
    <row r="300" spans="1:4" x14ac:dyDescent="0.25">
      <c r="A300" s="84" t="s">
        <v>501</v>
      </c>
      <c r="B300" s="84" t="s">
        <v>333</v>
      </c>
      <c r="C300" s="94">
        <v>1715.01</v>
      </c>
      <c r="D300" s="94">
        <v>2706.62</v>
      </c>
    </row>
    <row r="301" spans="1:4" x14ac:dyDescent="0.25">
      <c r="A301" s="84" t="s">
        <v>500</v>
      </c>
      <c r="B301" s="84" t="s">
        <v>385</v>
      </c>
      <c r="C301" s="94">
        <v>1715.01</v>
      </c>
      <c r="D301" s="94">
        <v>2706.62</v>
      </c>
    </row>
    <row r="302" spans="1:4" x14ac:dyDescent="0.25">
      <c r="A302" s="84" t="s">
        <v>499</v>
      </c>
      <c r="B302" s="84" t="s">
        <v>498</v>
      </c>
      <c r="C302" s="94">
        <v>1715.01</v>
      </c>
      <c r="D302" s="94">
        <v>2706.62</v>
      </c>
    </row>
    <row r="303" spans="1:4" ht="14.5" x14ac:dyDescent="0.35">
      <c r="A303" s="84" t="s">
        <v>497</v>
      </c>
      <c r="B303" s="84" t="s">
        <v>344</v>
      </c>
      <c r="C303" s="97">
        <v>-1331.88</v>
      </c>
      <c r="D303" s="97">
        <v>-2123.59</v>
      </c>
    </row>
    <row r="304" spans="1:4" ht="14.5" x14ac:dyDescent="0.35">
      <c r="A304" s="84" t="s">
        <v>496</v>
      </c>
      <c r="B304" s="84" t="s">
        <v>344</v>
      </c>
      <c r="C304" s="97">
        <v>-1331.88</v>
      </c>
      <c r="D304" s="97">
        <v>-2123.59</v>
      </c>
    </row>
    <row r="305" spans="1:4" ht="14.5" x14ac:dyDescent="0.35">
      <c r="A305" s="84" t="s">
        <v>495</v>
      </c>
      <c r="B305" s="84" t="s">
        <v>385</v>
      </c>
      <c r="C305" s="97">
        <v>-1331.88</v>
      </c>
      <c r="D305" s="97">
        <v>-2123.59</v>
      </c>
    </row>
    <row r="306" spans="1:4" ht="14.5" x14ac:dyDescent="0.35">
      <c r="A306" s="84" t="s">
        <v>494</v>
      </c>
      <c r="B306" s="84" t="s">
        <v>493</v>
      </c>
      <c r="C306" s="97">
        <v>-1331.88</v>
      </c>
      <c r="D306" s="97">
        <v>-2123.59</v>
      </c>
    </row>
    <row r="307" spans="1:4" x14ac:dyDescent="0.25">
      <c r="A307" s="84" t="s">
        <v>492</v>
      </c>
      <c r="B307" s="84" t="s">
        <v>333</v>
      </c>
      <c r="C307" s="94">
        <v>3862.56</v>
      </c>
      <c r="D307" s="94">
        <v>6272.08</v>
      </c>
    </row>
    <row r="308" spans="1:4" x14ac:dyDescent="0.25">
      <c r="A308" s="84" t="s">
        <v>491</v>
      </c>
      <c r="B308" s="84" t="s">
        <v>333</v>
      </c>
      <c r="C308" s="94">
        <v>3862.56</v>
      </c>
      <c r="D308" s="94">
        <v>6272.08</v>
      </c>
    </row>
    <row r="309" spans="1:4" x14ac:dyDescent="0.25">
      <c r="A309" s="84" t="s">
        <v>490</v>
      </c>
      <c r="B309" s="84" t="s">
        <v>385</v>
      </c>
      <c r="C309" s="94">
        <v>3862.56</v>
      </c>
      <c r="D309" s="94">
        <v>6272.08</v>
      </c>
    </row>
    <row r="310" spans="1:4" x14ac:dyDescent="0.25">
      <c r="A310" s="84" t="s">
        <v>489</v>
      </c>
      <c r="B310" s="84" t="s">
        <v>488</v>
      </c>
      <c r="C310" s="94">
        <v>3862.56</v>
      </c>
      <c r="D310" s="94">
        <v>6272.08</v>
      </c>
    </row>
    <row r="311" spans="1:4" ht="14.5" x14ac:dyDescent="0.35">
      <c r="A311" s="84" t="s">
        <v>487</v>
      </c>
      <c r="B311" s="84" t="s">
        <v>344</v>
      </c>
      <c r="C311" s="97">
        <v>-3862.56</v>
      </c>
      <c r="D311" s="97">
        <v>-6272.08</v>
      </c>
    </row>
    <row r="312" spans="1:4" ht="14.5" x14ac:dyDescent="0.35">
      <c r="A312" s="84" t="s">
        <v>486</v>
      </c>
      <c r="B312" s="84" t="s">
        <v>344</v>
      </c>
      <c r="C312" s="97">
        <v>-3862.56</v>
      </c>
      <c r="D312" s="97">
        <v>-6272.08</v>
      </c>
    </row>
    <row r="313" spans="1:4" ht="14.5" x14ac:dyDescent="0.35">
      <c r="A313" s="84" t="s">
        <v>485</v>
      </c>
      <c r="B313" s="84" t="s">
        <v>385</v>
      </c>
      <c r="C313" s="97">
        <v>-3862.56</v>
      </c>
      <c r="D313" s="97">
        <v>-6272.08</v>
      </c>
    </row>
    <row r="314" spans="1:4" ht="14.5" x14ac:dyDescent="0.35">
      <c r="A314" s="84" t="s">
        <v>484</v>
      </c>
      <c r="B314" s="84" t="s">
        <v>483</v>
      </c>
      <c r="C314" s="97">
        <v>-3862.56</v>
      </c>
      <c r="D314" s="97">
        <v>-6272.08</v>
      </c>
    </row>
    <row r="315" spans="1:4" x14ac:dyDescent="0.25">
      <c r="A315" s="84" t="s">
        <v>482</v>
      </c>
      <c r="B315" s="84" t="s">
        <v>481</v>
      </c>
      <c r="C315" s="94">
        <v>14453.85</v>
      </c>
      <c r="D315" s="94">
        <v>26200.99</v>
      </c>
    </row>
    <row r="316" spans="1:4" x14ac:dyDescent="0.25">
      <c r="A316" s="84" t="s">
        <v>480</v>
      </c>
      <c r="B316" s="84" t="s">
        <v>333</v>
      </c>
      <c r="C316" s="94">
        <v>78717.16</v>
      </c>
      <c r="D316" s="94">
        <v>83879.600000000006</v>
      </c>
    </row>
    <row r="317" spans="1:4" x14ac:dyDescent="0.25">
      <c r="A317" s="84" t="s">
        <v>479</v>
      </c>
      <c r="B317" s="84" t="s">
        <v>333</v>
      </c>
      <c r="C317" s="94">
        <v>78717.16</v>
      </c>
      <c r="D317" s="94">
        <v>83879.600000000006</v>
      </c>
    </row>
    <row r="318" spans="1:4" x14ac:dyDescent="0.25">
      <c r="A318" s="84" t="s">
        <v>478</v>
      </c>
      <c r="B318" s="84" t="s">
        <v>385</v>
      </c>
      <c r="C318" s="94">
        <v>78717.16</v>
      </c>
      <c r="D318" s="94">
        <v>83879.600000000006</v>
      </c>
    </row>
    <row r="319" spans="1:4" x14ac:dyDescent="0.25">
      <c r="A319" s="84" t="s">
        <v>477</v>
      </c>
      <c r="B319" s="84" t="s">
        <v>476</v>
      </c>
      <c r="C319" s="94">
        <v>78717.16</v>
      </c>
      <c r="D319" s="94">
        <v>83879.600000000006</v>
      </c>
    </row>
    <row r="320" spans="1:4" ht="14.5" x14ac:dyDescent="0.35">
      <c r="A320" s="84" t="s">
        <v>475</v>
      </c>
      <c r="B320" s="84" t="s">
        <v>344</v>
      </c>
      <c r="C320" s="97">
        <v>-64263.31</v>
      </c>
      <c r="D320" s="97">
        <v>-57678.62</v>
      </c>
    </row>
    <row r="321" spans="1:4" ht="14.5" x14ac:dyDescent="0.35">
      <c r="A321" s="84" t="s">
        <v>474</v>
      </c>
      <c r="B321" s="84" t="s">
        <v>344</v>
      </c>
      <c r="C321" s="97">
        <v>-64263.31</v>
      </c>
      <c r="D321" s="97">
        <v>-57678.62</v>
      </c>
    </row>
    <row r="322" spans="1:4" ht="14.5" x14ac:dyDescent="0.35">
      <c r="A322" s="84" t="s">
        <v>473</v>
      </c>
      <c r="B322" s="84" t="s">
        <v>385</v>
      </c>
      <c r="C322" s="97">
        <v>-64263.31</v>
      </c>
      <c r="D322" s="97">
        <v>-57678.62</v>
      </c>
    </row>
    <row r="323" spans="1:4" ht="14.5" x14ac:dyDescent="0.35">
      <c r="A323" s="84" t="s">
        <v>472</v>
      </c>
      <c r="B323" s="84" t="s">
        <v>471</v>
      </c>
      <c r="C323" s="97">
        <v>-64263.31</v>
      </c>
      <c r="D323" s="97">
        <v>-57678.62</v>
      </c>
    </row>
    <row r="324" spans="1:4" x14ac:dyDescent="0.25">
      <c r="A324" s="84" t="s">
        <v>470</v>
      </c>
      <c r="B324" s="84" t="s">
        <v>469</v>
      </c>
      <c r="C324" s="94">
        <v>47339.91</v>
      </c>
      <c r="D324" s="94">
        <v>65524.5</v>
      </c>
    </row>
    <row r="325" spans="1:4" x14ac:dyDescent="0.25">
      <c r="A325" s="84" t="s">
        <v>468</v>
      </c>
      <c r="B325" s="84" t="s">
        <v>333</v>
      </c>
      <c r="C325" s="94">
        <v>313012.98</v>
      </c>
      <c r="D325" s="94">
        <v>314691.19</v>
      </c>
    </row>
    <row r="326" spans="1:4" x14ac:dyDescent="0.25">
      <c r="A326" s="84" t="s">
        <v>467</v>
      </c>
      <c r="B326" s="84" t="s">
        <v>333</v>
      </c>
      <c r="C326" s="94">
        <v>313012.98</v>
      </c>
      <c r="D326" s="94">
        <v>314691.19</v>
      </c>
    </row>
    <row r="327" spans="1:4" x14ac:dyDescent="0.25">
      <c r="A327" s="84" t="s">
        <v>466</v>
      </c>
      <c r="B327" s="84" t="s">
        <v>333</v>
      </c>
      <c r="C327" s="94">
        <v>313012.98</v>
      </c>
      <c r="D327" s="94">
        <v>314691.19</v>
      </c>
    </row>
    <row r="328" spans="1:4" x14ac:dyDescent="0.25">
      <c r="A328" s="84" t="s">
        <v>465</v>
      </c>
      <c r="B328" s="84" t="s">
        <v>464</v>
      </c>
      <c r="C328" s="94">
        <v>313012.98</v>
      </c>
      <c r="D328" s="94">
        <v>314691.19</v>
      </c>
    </row>
    <row r="329" spans="1:4" ht="14.5" x14ac:dyDescent="0.35">
      <c r="A329" s="84" t="s">
        <v>463</v>
      </c>
      <c r="B329" s="84" t="s">
        <v>344</v>
      </c>
      <c r="C329" s="97">
        <v>-265673.06</v>
      </c>
      <c r="D329" s="97">
        <v>-249166.69</v>
      </c>
    </row>
    <row r="330" spans="1:4" ht="14.5" x14ac:dyDescent="0.35">
      <c r="A330" s="84" t="s">
        <v>462</v>
      </c>
      <c r="B330" s="84" t="s">
        <v>344</v>
      </c>
      <c r="C330" s="97">
        <v>-265673.06</v>
      </c>
      <c r="D330" s="97">
        <v>-249166.69</v>
      </c>
    </row>
    <row r="331" spans="1:4" ht="14.5" x14ac:dyDescent="0.35">
      <c r="A331" s="84" t="s">
        <v>461</v>
      </c>
      <c r="B331" s="84" t="s">
        <v>344</v>
      </c>
      <c r="C331" s="97">
        <v>-265673.06</v>
      </c>
      <c r="D331" s="97">
        <v>-249166.69</v>
      </c>
    </row>
    <row r="332" spans="1:4" ht="14.5" x14ac:dyDescent="0.35">
      <c r="A332" s="84" t="s">
        <v>460</v>
      </c>
      <c r="B332" s="84" t="s">
        <v>459</v>
      </c>
      <c r="C332" s="97">
        <v>-265673.06</v>
      </c>
      <c r="D332" s="97">
        <v>-249166.69</v>
      </c>
    </row>
    <row r="333" spans="1:4" x14ac:dyDescent="0.25">
      <c r="A333" s="84" t="s">
        <v>458</v>
      </c>
      <c r="B333" s="84" t="s">
        <v>457</v>
      </c>
      <c r="C333" s="94">
        <v>1079.8</v>
      </c>
      <c r="D333" s="94">
        <v>2384.44</v>
      </c>
    </row>
    <row r="334" spans="1:4" x14ac:dyDescent="0.25">
      <c r="A334" s="84" t="s">
        <v>456</v>
      </c>
      <c r="B334" s="84" t="s">
        <v>455</v>
      </c>
      <c r="C334" s="94">
        <v>1079.8</v>
      </c>
      <c r="D334" s="94">
        <v>2384.4299999999998</v>
      </c>
    </row>
    <row r="335" spans="1:4" x14ac:dyDescent="0.25">
      <c r="A335" s="84" t="s">
        <v>454</v>
      </c>
      <c r="B335" s="84" t="s">
        <v>333</v>
      </c>
      <c r="C335" s="94">
        <v>8650.8799999999992</v>
      </c>
      <c r="D335" s="94">
        <v>8650.8799999999992</v>
      </c>
    </row>
    <row r="336" spans="1:4" x14ac:dyDescent="0.25">
      <c r="A336" s="84" t="s">
        <v>453</v>
      </c>
      <c r="B336" s="84" t="s">
        <v>333</v>
      </c>
      <c r="C336" s="94">
        <v>8650.8799999999992</v>
      </c>
      <c r="D336" s="94">
        <v>8650.8799999999992</v>
      </c>
    </row>
    <row r="337" spans="1:4" x14ac:dyDescent="0.25">
      <c r="A337" s="84" t="s">
        <v>452</v>
      </c>
      <c r="B337" s="84" t="s">
        <v>333</v>
      </c>
      <c r="C337" s="94">
        <v>8650.8799999999992</v>
      </c>
      <c r="D337" s="94">
        <v>8650.8799999999992</v>
      </c>
    </row>
    <row r="338" spans="1:4" x14ac:dyDescent="0.25">
      <c r="A338" s="84" t="s">
        <v>451</v>
      </c>
      <c r="B338" s="84" t="s">
        <v>450</v>
      </c>
      <c r="C338" s="94">
        <v>8650.8799999999992</v>
      </c>
      <c r="D338" s="94">
        <v>8650.8799999999992</v>
      </c>
    </row>
    <row r="339" spans="1:4" ht="14.5" x14ac:dyDescent="0.35">
      <c r="A339" s="84" t="s">
        <v>449</v>
      </c>
      <c r="B339" s="84" t="s">
        <v>344</v>
      </c>
      <c r="C339" s="97">
        <v>-7571.08</v>
      </c>
      <c r="D339" s="97">
        <v>-6266.45</v>
      </c>
    </row>
    <row r="340" spans="1:4" ht="14.5" x14ac:dyDescent="0.35">
      <c r="A340" s="84" t="s">
        <v>448</v>
      </c>
      <c r="B340" s="84" t="s">
        <v>344</v>
      </c>
      <c r="C340" s="97">
        <v>-7571.08</v>
      </c>
      <c r="D340" s="97">
        <v>-6266.45</v>
      </c>
    </row>
    <row r="341" spans="1:4" ht="14.5" x14ac:dyDescent="0.35">
      <c r="A341" s="84" t="s">
        <v>447</v>
      </c>
      <c r="B341" s="84" t="s">
        <v>344</v>
      </c>
      <c r="C341" s="97">
        <v>-7571.08</v>
      </c>
      <c r="D341" s="97">
        <v>-6266.45</v>
      </c>
    </row>
    <row r="342" spans="1:4" ht="14.5" x14ac:dyDescent="0.35">
      <c r="A342" s="84" t="s">
        <v>446</v>
      </c>
      <c r="B342" s="84" t="s">
        <v>445</v>
      </c>
      <c r="C342" s="97">
        <v>-7571.08</v>
      </c>
      <c r="D342" s="97">
        <v>-6266.45</v>
      </c>
    </row>
    <row r="343" spans="1:4" x14ac:dyDescent="0.25">
      <c r="A343" s="84" t="s">
        <v>444</v>
      </c>
      <c r="B343" s="84" t="s">
        <v>443</v>
      </c>
      <c r="C343" s="95">
        <v>0</v>
      </c>
      <c r="D343" s="95">
        <v>0</v>
      </c>
    </row>
    <row r="344" spans="1:4" x14ac:dyDescent="0.25">
      <c r="A344" s="84" t="s">
        <v>442</v>
      </c>
      <c r="B344" s="84" t="s">
        <v>333</v>
      </c>
      <c r="C344" s="94">
        <v>6263.31</v>
      </c>
      <c r="D344" s="94">
        <v>6546.19</v>
      </c>
    </row>
    <row r="345" spans="1:4" x14ac:dyDescent="0.25">
      <c r="A345" s="84" t="s">
        <v>441</v>
      </c>
      <c r="B345" s="84" t="s">
        <v>333</v>
      </c>
      <c r="C345" s="94">
        <v>6263.31</v>
      </c>
      <c r="D345" s="94">
        <v>6546.19</v>
      </c>
    </row>
    <row r="346" spans="1:4" x14ac:dyDescent="0.25">
      <c r="A346" s="84" t="s">
        <v>440</v>
      </c>
      <c r="B346" s="84" t="s">
        <v>333</v>
      </c>
      <c r="C346" s="94">
        <v>6263.31</v>
      </c>
      <c r="D346" s="94">
        <v>6546.19</v>
      </c>
    </row>
    <row r="347" spans="1:4" x14ac:dyDescent="0.25">
      <c r="A347" s="84" t="s">
        <v>439</v>
      </c>
      <c r="B347" s="84" t="s">
        <v>438</v>
      </c>
      <c r="C347" s="94">
        <v>6263.31</v>
      </c>
      <c r="D347" s="94">
        <v>6546.19</v>
      </c>
    </row>
    <row r="348" spans="1:4" ht="14.5" x14ac:dyDescent="0.35">
      <c r="A348" s="84" t="s">
        <v>437</v>
      </c>
      <c r="B348" s="84" t="s">
        <v>344</v>
      </c>
      <c r="C348" s="97">
        <v>-6263.3</v>
      </c>
      <c r="D348" s="97">
        <v>-6546.19</v>
      </c>
    </row>
    <row r="349" spans="1:4" ht="14.5" x14ac:dyDescent="0.35">
      <c r="A349" s="84" t="s">
        <v>436</v>
      </c>
      <c r="B349" s="84" t="s">
        <v>344</v>
      </c>
      <c r="C349" s="97">
        <v>-6263.3</v>
      </c>
      <c r="D349" s="97">
        <v>-6546.19</v>
      </c>
    </row>
    <row r="350" spans="1:4" ht="14.5" x14ac:dyDescent="0.35">
      <c r="A350" s="84" t="s">
        <v>435</v>
      </c>
      <c r="B350" s="84" t="s">
        <v>344</v>
      </c>
      <c r="C350" s="97">
        <v>-6263.3</v>
      </c>
      <c r="D350" s="97">
        <v>-6546.19</v>
      </c>
    </row>
    <row r="351" spans="1:4" ht="14.5" x14ac:dyDescent="0.35">
      <c r="A351" s="84" t="s">
        <v>434</v>
      </c>
      <c r="B351" s="84" t="s">
        <v>433</v>
      </c>
      <c r="C351" s="97">
        <v>-6263.3</v>
      </c>
      <c r="D351" s="97">
        <v>-6546.19</v>
      </c>
    </row>
    <row r="352" spans="1:4" x14ac:dyDescent="0.25">
      <c r="A352" s="84" t="s">
        <v>432</v>
      </c>
      <c r="B352" s="84" t="s">
        <v>431</v>
      </c>
      <c r="C352" s="94">
        <v>6370.4</v>
      </c>
      <c r="D352" s="94">
        <v>7388.33</v>
      </c>
    </row>
    <row r="353" spans="1:4" x14ac:dyDescent="0.25">
      <c r="A353" s="84" t="s">
        <v>430</v>
      </c>
      <c r="B353" s="84" t="s">
        <v>333</v>
      </c>
      <c r="C353" s="95">
        <v>141.63999999999999</v>
      </c>
      <c r="D353" s="95">
        <v>193.91</v>
      </c>
    </row>
    <row r="354" spans="1:4" x14ac:dyDescent="0.25">
      <c r="A354" s="84" t="s">
        <v>429</v>
      </c>
      <c r="B354" s="84" t="s">
        <v>333</v>
      </c>
      <c r="C354" s="95">
        <v>141.63999999999999</v>
      </c>
      <c r="D354" s="95">
        <v>193.91</v>
      </c>
    </row>
    <row r="355" spans="1:4" x14ac:dyDescent="0.25">
      <c r="A355" s="84" t="s">
        <v>428</v>
      </c>
      <c r="B355" s="84" t="s">
        <v>333</v>
      </c>
      <c r="C355" s="95">
        <v>141.63999999999999</v>
      </c>
      <c r="D355" s="95">
        <v>193.91</v>
      </c>
    </row>
    <row r="356" spans="1:4" x14ac:dyDescent="0.25">
      <c r="A356" s="84" t="s">
        <v>427</v>
      </c>
      <c r="B356" s="84" t="s">
        <v>426</v>
      </c>
      <c r="C356" s="95">
        <v>141.63999999999999</v>
      </c>
      <c r="D356" s="95">
        <v>193.91</v>
      </c>
    </row>
    <row r="357" spans="1:4" ht="14.5" x14ac:dyDescent="0.35">
      <c r="A357" s="84" t="s">
        <v>425</v>
      </c>
      <c r="B357" s="84" t="s">
        <v>344</v>
      </c>
      <c r="C357" s="96">
        <v>-141.63999999999999</v>
      </c>
      <c r="D357" s="96">
        <v>-193.91</v>
      </c>
    </row>
    <row r="358" spans="1:4" ht="14.5" x14ac:dyDescent="0.35">
      <c r="A358" s="84" t="s">
        <v>424</v>
      </c>
      <c r="B358" s="84" t="s">
        <v>344</v>
      </c>
      <c r="C358" s="96">
        <v>-141.63999999999999</v>
      </c>
      <c r="D358" s="96">
        <v>-193.91</v>
      </c>
    </row>
    <row r="359" spans="1:4" ht="14.5" x14ac:dyDescent="0.35">
      <c r="A359" s="84" t="s">
        <v>423</v>
      </c>
      <c r="B359" s="84" t="s">
        <v>344</v>
      </c>
      <c r="C359" s="96">
        <v>-141.63999999999999</v>
      </c>
      <c r="D359" s="96">
        <v>-193.91</v>
      </c>
    </row>
    <row r="360" spans="1:4" ht="14.5" x14ac:dyDescent="0.35">
      <c r="A360" s="84" t="s">
        <v>422</v>
      </c>
      <c r="B360" s="84" t="s">
        <v>421</v>
      </c>
      <c r="C360" s="96">
        <v>-141.63999999999999</v>
      </c>
      <c r="D360" s="96">
        <v>-193.91</v>
      </c>
    </row>
    <row r="361" spans="1:4" x14ac:dyDescent="0.25">
      <c r="A361" s="84" t="s">
        <v>420</v>
      </c>
      <c r="B361" s="84" t="s">
        <v>419</v>
      </c>
      <c r="C361" s="94">
        <v>6370.4</v>
      </c>
      <c r="D361" s="94">
        <v>7388.33</v>
      </c>
    </row>
    <row r="362" spans="1:4" x14ac:dyDescent="0.25">
      <c r="A362" s="84" t="s">
        <v>418</v>
      </c>
      <c r="B362" s="84" t="s">
        <v>333</v>
      </c>
      <c r="C362" s="94">
        <v>8141.72</v>
      </c>
      <c r="D362" s="94">
        <v>11946.06</v>
      </c>
    </row>
    <row r="363" spans="1:4" x14ac:dyDescent="0.25">
      <c r="A363" s="84" t="s">
        <v>417</v>
      </c>
      <c r="B363" s="84" t="s">
        <v>333</v>
      </c>
      <c r="C363" s="94">
        <v>8141.72</v>
      </c>
      <c r="D363" s="94">
        <v>11946.06</v>
      </c>
    </row>
    <row r="364" spans="1:4" x14ac:dyDescent="0.25">
      <c r="A364" s="84" t="s">
        <v>416</v>
      </c>
      <c r="B364" s="84" t="s">
        <v>415</v>
      </c>
      <c r="C364" s="94">
        <v>8141.72</v>
      </c>
      <c r="D364" s="94">
        <v>11946.06</v>
      </c>
    </row>
    <row r="365" spans="1:4" x14ac:dyDescent="0.25">
      <c r="A365" s="84" t="s">
        <v>414</v>
      </c>
      <c r="B365" s="84" t="s">
        <v>413</v>
      </c>
      <c r="C365" s="94">
        <v>8141.72</v>
      </c>
      <c r="D365" s="94">
        <v>11946.06</v>
      </c>
    </row>
    <row r="366" spans="1:4" ht="14.5" x14ac:dyDescent="0.35">
      <c r="A366" s="84" t="s">
        <v>412</v>
      </c>
      <c r="B366" s="84" t="s">
        <v>344</v>
      </c>
      <c r="C366" s="97">
        <v>-1771.32</v>
      </c>
      <c r="D366" s="97">
        <v>-4557.7299999999996</v>
      </c>
    </row>
    <row r="367" spans="1:4" ht="14.5" x14ac:dyDescent="0.35">
      <c r="A367" s="84" t="s">
        <v>411</v>
      </c>
      <c r="B367" s="84" t="s">
        <v>344</v>
      </c>
      <c r="C367" s="97">
        <v>-1771.32</v>
      </c>
      <c r="D367" s="97">
        <v>-4557.7299999999996</v>
      </c>
    </row>
    <row r="368" spans="1:4" ht="14.5" x14ac:dyDescent="0.35">
      <c r="A368" s="84" t="s">
        <v>410</v>
      </c>
      <c r="B368" s="84" t="s">
        <v>344</v>
      </c>
      <c r="C368" s="97">
        <v>-1771.32</v>
      </c>
      <c r="D368" s="97">
        <v>-4557.7299999999996</v>
      </c>
    </row>
    <row r="369" spans="1:4" ht="14.5" x14ac:dyDescent="0.35">
      <c r="A369" s="84" t="s">
        <v>409</v>
      </c>
      <c r="B369" s="84" t="s">
        <v>408</v>
      </c>
      <c r="C369" s="97">
        <v>-1771.32</v>
      </c>
      <c r="D369" s="97">
        <v>-4557.7299999999996</v>
      </c>
    </row>
    <row r="370" spans="1:4" x14ac:dyDescent="0.25">
      <c r="A370" s="84" t="s">
        <v>407</v>
      </c>
      <c r="B370" s="84" t="s">
        <v>406</v>
      </c>
      <c r="C370" s="95">
        <v>69.61</v>
      </c>
      <c r="D370" s="95">
        <v>79.099999999999994</v>
      </c>
    </row>
    <row r="371" spans="1:4" x14ac:dyDescent="0.25">
      <c r="A371" s="84" t="s">
        <v>405</v>
      </c>
      <c r="B371" s="84" t="s">
        <v>404</v>
      </c>
      <c r="C371" s="95">
        <v>69.61</v>
      </c>
      <c r="D371" s="95">
        <v>79.099999999999994</v>
      </c>
    </row>
    <row r="372" spans="1:4" x14ac:dyDescent="0.25">
      <c r="A372" s="84" t="s">
        <v>403</v>
      </c>
      <c r="B372" s="84" t="s">
        <v>333</v>
      </c>
      <c r="C372" s="95">
        <v>694.44</v>
      </c>
      <c r="D372" s="94">
        <v>4458.99</v>
      </c>
    </row>
    <row r="373" spans="1:4" x14ac:dyDescent="0.25">
      <c r="A373" s="84" t="s">
        <v>402</v>
      </c>
      <c r="B373" s="84" t="s">
        <v>333</v>
      </c>
      <c r="C373" s="95">
        <v>694.44</v>
      </c>
      <c r="D373" s="94">
        <v>4458.99</v>
      </c>
    </row>
    <row r="374" spans="1:4" x14ac:dyDescent="0.25">
      <c r="A374" s="84" t="s">
        <v>401</v>
      </c>
      <c r="B374" s="84" t="s">
        <v>385</v>
      </c>
      <c r="C374" s="95">
        <v>694.44</v>
      </c>
      <c r="D374" s="94">
        <v>4458.99</v>
      </c>
    </row>
    <row r="375" spans="1:4" x14ac:dyDescent="0.25">
      <c r="A375" s="84" t="s">
        <v>400</v>
      </c>
      <c r="B375" s="84" t="s">
        <v>399</v>
      </c>
      <c r="C375" s="95">
        <v>694.44</v>
      </c>
      <c r="D375" s="94">
        <v>4458.99</v>
      </c>
    </row>
    <row r="376" spans="1:4" ht="14.5" x14ac:dyDescent="0.35">
      <c r="A376" s="84" t="s">
        <v>398</v>
      </c>
      <c r="B376" s="84" t="s">
        <v>344</v>
      </c>
      <c r="C376" s="96">
        <v>-624.83000000000004</v>
      </c>
      <c r="D376" s="97">
        <v>-4379.88</v>
      </c>
    </row>
    <row r="377" spans="1:4" ht="14.5" x14ac:dyDescent="0.35">
      <c r="A377" s="84" t="s">
        <v>397</v>
      </c>
      <c r="B377" s="84" t="s">
        <v>344</v>
      </c>
      <c r="C377" s="96">
        <v>-624.83000000000004</v>
      </c>
      <c r="D377" s="97">
        <v>-4379.88</v>
      </c>
    </row>
    <row r="378" spans="1:4" ht="14.5" x14ac:dyDescent="0.35">
      <c r="A378" s="84" t="s">
        <v>396</v>
      </c>
      <c r="B378" s="84" t="s">
        <v>385</v>
      </c>
      <c r="C378" s="96">
        <v>-624.83000000000004</v>
      </c>
      <c r="D378" s="97">
        <v>-4379.88</v>
      </c>
    </row>
    <row r="379" spans="1:4" ht="14.5" x14ac:dyDescent="0.35">
      <c r="A379" s="84" t="s">
        <v>395</v>
      </c>
      <c r="B379" s="84" t="s">
        <v>394</v>
      </c>
      <c r="C379" s="96">
        <v>-624.83000000000004</v>
      </c>
      <c r="D379" s="97">
        <v>-4379.88</v>
      </c>
    </row>
    <row r="380" spans="1:4" x14ac:dyDescent="0.25">
      <c r="A380" s="84" t="s">
        <v>393</v>
      </c>
      <c r="B380" s="84" t="s">
        <v>333</v>
      </c>
      <c r="C380" s="95">
        <v>23</v>
      </c>
      <c r="D380" s="95">
        <v>23</v>
      </c>
    </row>
    <row r="381" spans="1:4" x14ac:dyDescent="0.25">
      <c r="A381" s="84" t="s">
        <v>392</v>
      </c>
      <c r="B381" s="84" t="s">
        <v>333</v>
      </c>
      <c r="C381" s="95">
        <v>23</v>
      </c>
      <c r="D381" s="95">
        <v>23</v>
      </c>
    </row>
    <row r="382" spans="1:4" x14ac:dyDescent="0.25">
      <c r="A382" s="84" t="s">
        <v>391</v>
      </c>
      <c r="B382" s="84" t="s">
        <v>385</v>
      </c>
      <c r="C382" s="95">
        <v>23</v>
      </c>
      <c r="D382" s="95">
        <v>23</v>
      </c>
    </row>
    <row r="383" spans="1:4" x14ac:dyDescent="0.25">
      <c r="A383" s="84" t="s">
        <v>390</v>
      </c>
      <c r="B383" s="84" t="s">
        <v>389</v>
      </c>
      <c r="C383" s="95">
        <v>23</v>
      </c>
      <c r="D383" s="95">
        <v>23</v>
      </c>
    </row>
    <row r="384" spans="1:4" ht="14.5" x14ac:dyDescent="0.35">
      <c r="A384" s="84" t="s">
        <v>388</v>
      </c>
      <c r="B384" s="84" t="s">
        <v>344</v>
      </c>
      <c r="C384" s="96">
        <v>-23</v>
      </c>
      <c r="D384" s="96">
        <v>-23</v>
      </c>
    </row>
    <row r="385" spans="1:4" ht="14.5" x14ac:dyDescent="0.35">
      <c r="A385" s="84" t="s">
        <v>387</v>
      </c>
      <c r="B385" s="84" t="s">
        <v>344</v>
      </c>
      <c r="C385" s="96">
        <v>-23</v>
      </c>
      <c r="D385" s="96">
        <v>-23</v>
      </c>
    </row>
    <row r="386" spans="1:4" ht="14.5" x14ac:dyDescent="0.35">
      <c r="A386" s="84" t="s">
        <v>386</v>
      </c>
      <c r="B386" s="84" t="s">
        <v>385</v>
      </c>
      <c r="C386" s="96">
        <v>-23</v>
      </c>
      <c r="D386" s="96">
        <v>-23</v>
      </c>
    </row>
    <row r="387" spans="1:4" ht="14.5" x14ac:dyDescent="0.35">
      <c r="A387" s="84" t="s">
        <v>384</v>
      </c>
      <c r="B387" s="84" t="s">
        <v>383</v>
      </c>
      <c r="C387" s="96">
        <v>-23</v>
      </c>
      <c r="D387" s="96">
        <v>-23</v>
      </c>
    </row>
    <row r="388" spans="1:4" x14ac:dyDescent="0.25">
      <c r="A388" s="84" t="s">
        <v>382</v>
      </c>
      <c r="B388" s="84" t="s">
        <v>381</v>
      </c>
      <c r="C388" s="94">
        <v>7646.61</v>
      </c>
      <c r="D388" s="94">
        <v>5944.7</v>
      </c>
    </row>
    <row r="389" spans="1:4" x14ac:dyDescent="0.25">
      <c r="A389" s="84" t="s">
        <v>380</v>
      </c>
      <c r="B389" s="84" t="s">
        <v>379</v>
      </c>
      <c r="C389" s="94">
        <v>4790.3599999999997</v>
      </c>
      <c r="D389" s="94">
        <v>2096.14</v>
      </c>
    </row>
    <row r="390" spans="1:4" x14ac:dyDescent="0.25">
      <c r="A390" s="84" t="s">
        <v>378</v>
      </c>
      <c r="B390" s="84" t="s">
        <v>333</v>
      </c>
      <c r="C390" s="94">
        <v>12920.43</v>
      </c>
      <c r="D390" s="94">
        <v>10696.19</v>
      </c>
    </row>
    <row r="391" spans="1:4" x14ac:dyDescent="0.25">
      <c r="A391" s="84" t="s">
        <v>377</v>
      </c>
      <c r="B391" s="84" t="s">
        <v>333</v>
      </c>
      <c r="C391" s="94">
        <v>12920.43</v>
      </c>
      <c r="D391" s="94">
        <v>10696.19</v>
      </c>
    </row>
    <row r="392" spans="1:4" x14ac:dyDescent="0.25">
      <c r="A392" s="84" t="s">
        <v>376</v>
      </c>
      <c r="B392" s="84" t="s">
        <v>375</v>
      </c>
      <c r="C392" s="94">
        <v>12920.43</v>
      </c>
      <c r="D392" s="94">
        <v>10696.19</v>
      </c>
    </row>
    <row r="393" spans="1:4" x14ac:dyDescent="0.25">
      <c r="A393" s="84" t="s">
        <v>374</v>
      </c>
      <c r="B393" s="84" t="s">
        <v>373</v>
      </c>
      <c r="C393" s="94">
        <v>12920.43</v>
      </c>
      <c r="D393" s="94">
        <v>10696.19</v>
      </c>
    </row>
    <row r="394" spans="1:4" ht="14.5" x14ac:dyDescent="0.35">
      <c r="A394" s="84" t="s">
        <v>372</v>
      </c>
      <c r="B394" s="84" t="s">
        <v>344</v>
      </c>
      <c r="C394" s="97">
        <v>-8130.08</v>
      </c>
      <c r="D394" s="97">
        <v>-8600.0400000000009</v>
      </c>
    </row>
    <row r="395" spans="1:4" ht="14.5" x14ac:dyDescent="0.35">
      <c r="A395" s="84" t="s">
        <v>371</v>
      </c>
      <c r="B395" s="84" t="s">
        <v>344</v>
      </c>
      <c r="C395" s="97">
        <v>-8130.08</v>
      </c>
      <c r="D395" s="97">
        <v>-8600.0400000000009</v>
      </c>
    </row>
    <row r="396" spans="1:4" ht="14.5" x14ac:dyDescent="0.35">
      <c r="A396" s="84" t="s">
        <v>370</v>
      </c>
      <c r="B396" s="84" t="s">
        <v>344</v>
      </c>
      <c r="C396" s="97">
        <v>-8130.08</v>
      </c>
      <c r="D396" s="97">
        <v>-8600.0400000000009</v>
      </c>
    </row>
    <row r="397" spans="1:4" ht="14.5" x14ac:dyDescent="0.35">
      <c r="A397" s="84" t="s">
        <v>369</v>
      </c>
      <c r="B397" s="84" t="s">
        <v>368</v>
      </c>
      <c r="C397" s="97">
        <v>-8130.08</v>
      </c>
      <c r="D397" s="97">
        <v>-8600.0400000000009</v>
      </c>
    </row>
    <row r="398" spans="1:4" x14ac:dyDescent="0.25">
      <c r="A398" s="84" t="s">
        <v>367</v>
      </c>
      <c r="B398" s="84" t="s">
        <v>366</v>
      </c>
      <c r="C398" s="95">
        <v>296.19</v>
      </c>
      <c r="D398" s="95">
        <v>450.73</v>
      </c>
    </row>
    <row r="399" spans="1:4" x14ac:dyDescent="0.25">
      <c r="A399" s="84" t="s">
        <v>365</v>
      </c>
      <c r="B399" s="84" t="s">
        <v>333</v>
      </c>
      <c r="C399" s="95">
        <v>898.78</v>
      </c>
      <c r="D399" s="95">
        <v>898.78</v>
      </c>
    </row>
    <row r="400" spans="1:4" x14ac:dyDescent="0.25">
      <c r="A400" s="84" t="s">
        <v>364</v>
      </c>
      <c r="B400" s="84" t="s">
        <v>333</v>
      </c>
      <c r="C400" s="95">
        <v>898.78</v>
      </c>
      <c r="D400" s="95">
        <v>898.78</v>
      </c>
    </row>
    <row r="401" spans="1:4" x14ac:dyDescent="0.25">
      <c r="A401" s="84" t="s">
        <v>363</v>
      </c>
      <c r="B401" s="84" t="s">
        <v>333</v>
      </c>
      <c r="C401" s="95">
        <v>898.78</v>
      </c>
      <c r="D401" s="95">
        <v>898.78</v>
      </c>
    </row>
    <row r="402" spans="1:4" x14ac:dyDescent="0.25">
      <c r="A402" s="84" t="s">
        <v>362</v>
      </c>
      <c r="B402" s="84" t="s">
        <v>361</v>
      </c>
      <c r="C402" s="95">
        <v>898.78</v>
      </c>
      <c r="D402" s="95">
        <v>898.78</v>
      </c>
    </row>
    <row r="403" spans="1:4" ht="14.5" x14ac:dyDescent="0.35">
      <c r="A403" s="84" t="s">
        <v>360</v>
      </c>
      <c r="B403" s="84" t="s">
        <v>344</v>
      </c>
      <c r="C403" s="96">
        <v>-602.59</v>
      </c>
      <c r="D403" s="96">
        <v>-448.05</v>
      </c>
    </row>
    <row r="404" spans="1:4" ht="14.5" x14ac:dyDescent="0.35">
      <c r="A404" s="84" t="s">
        <v>359</v>
      </c>
      <c r="B404" s="84" t="s">
        <v>344</v>
      </c>
      <c r="C404" s="96">
        <v>-602.59</v>
      </c>
      <c r="D404" s="96">
        <v>-448.05</v>
      </c>
    </row>
    <row r="405" spans="1:4" ht="14.5" x14ac:dyDescent="0.35">
      <c r="A405" s="84" t="s">
        <v>358</v>
      </c>
      <c r="B405" s="84" t="s">
        <v>344</v>
      </c>
      <c r="C405" s="96">
        <v>-602.59</v>
      </c>
      <c r="D405" s="96">
        <v>-448.05</v>
      </c>
    </row>
    <row r="406" spans="1:4" ht="14.5" x14ac:dyDescent="0.35">
      <c r="A406" s="84" t="s">
        <v>357</v>
      </c>
      <c r="B406" s="84" t="s">
        <v>356</v>
      </c>
      <c r="C406" s="96">
        <v>-602.59</v>
      </c>
      <c r="D406" s="96">
        <v>-448.05</v>
      </c>
    </row>
    <row r="407" spans="1:4" x14ac:dyDescent="0.25">
      <c r="A407" s="84" t="s">
        <v>355</v>
      </c>
      <c r="B407" s="84" t="s">
        <v>354</v>
      </c>
      <c r="C407" s="94">
        <v>2560.0700000000002</v>
      </c>
      <c r="D407" s="94">
        <v>3397.83</v>
      </c>
    </row>
    <row r="408" spans="1:4" x14ac:dyDescent="0.25">
      <c r="A408" s="84" t="s">
        <v>353</v>
      </c>
      <c r="B408" s="84" t="s">
        <v>333</v>
      </c>
      <c r="C408" s="94">
        <v>6008.36</v>
      </c>
      <c r="D408" s="94">
        <v>6197.7</v>
      </c>
    </row>
    <row r="409" spans="1:4" x14ac:dyDescent="0.25">
      <c r="A409" s="84" t="s">
        <v>352</v>
      </c>
      <c r="B409" s="84" t="s">
        <v>333</v>
      </c>
      <c r="C409" s="94">
        <v>6008.36</v>
      </c>
      <c r="D409" s="94">
        <v>6197.7</v>
      </c>
    </row>
    <row r="410" spans="1:4" x14ac:dyDescent="0.25">
      <c r="A410" s="84" t="s">
        <v>351</v>
      </c>
      <c r="B410" s="84" t="s">
        <v>350</v>
      </c>
      <c r="C410" s="94">
        <v>6008.36</v>
      </c>
      <c r="D410" s="94">
        <v>6197.7</v>
      </c>
    </row>
    <row r="411" spans="1:4" x14ac:dyDescent="0.25">
      <c r="A411" s="84" t="s">
        <v>349</v>
      </c>
      <c r="B411" s="84" t="s">
        <v>348</v>
      </c>
      <c r="C411" s="94">
        <v>6008.36</v>
      </c>
      <c r="D411" s="94">
        <v>6197.7</v>
      </c>
    </row>
    <row r="412" spans="1:4" ht="14.5" x14ac:dyDescent="0.35">
      <c r="A412" s="84" t="s">
        <v>347</v>
      </c>
      <c r="B412" s="84" t="s">
        <v>344</v>
      </c>
      <c r="C412" s="97">
        <v>-3448.3</v>
      </c>
      <c r="D412" s="97">
        <v>-2799.87</v>
      </c>
    </row>
    <row r="413" spans="1:4" ht="14.5" x14ac:dyDescent="0.35">
      <c r="A413" s="84" t="s">
        <v>346</v>
      </c>
      <c r="B413" s="84" t="s">
        <v>344</v>
      </c>
      <c r="C413" s="97">
        <v>-3448.3</v>
      </c>
      <c r="D413" s="97">
        <v>-2799.87</v>
      </c>
    </row>
    <row r="414" spans="1:4" ht="14.5" x14ac:dyDescent="0.35">
      <c r="A414" s="84" t="s">
        <v>345</v>
      </c>
      <c r="B414" s="84" t="s">
        <v>344</v>
      </c>
      <c r="C414" s="97">
        <v>-3448.3</v>
      </c>
      <c r="D414" s="97">
        <v>-2799.87</v>
      </c>
    </row>
    <row r="415" spans="1:4" ht="14.5" x14ac:dyDescent="0.35">
      <c r="A415" s="84" t="s">
        <v>343</v>
      </c>
      <c r="B415" s="84" t="s">
        <v>342</v>
      </c>
      <c r="C415" s="97">
        <v>-3448.3</v>
      </c>
      <c r="D415" s="97">
        <v>-2799.87</v>
      </c>
    </row>
    <row r="416" spans="1:4" x14ac:dyDescent="0.25">
      <c r="A416" s="84" t="s">
        <v>341</v>
      </c>
      <c r="B416" s="84" t="s">
        <v>340</v>
      </c>
      <c r="C416" s="94">
        <v>344676.01</v>
      </c>
      <c r="D416" s="94">
        <v>275321.65000000002</v>
      </c>
    </row>
    <row r="417" spans="1:5" x14ac:dyDescent="0.25">
      <c r="A417" s="84" t="s">
        <v>339</v>
      </c>
      <c r="B417" s="84" t="s">
        <v>338</v>
      </c>
      <c r="C417" s="94">
        <v>344676.01</v>
      </c>
      <c r="D417" s="94">
        <v>275321.65000000002</v>
      </c>
    </row>
    <row r="418" spans="1:5" x14ac:dyDescent="0.25">
      <c r="A418" s="84" t="s">
        <v>337</v>
      </c>
      <c r="B418" s="84" t="s">
        <v>333</v>
      </c>
      <c r="C418" s="94">
        <v>709153</v>
      </c>
      <c r="D418" s="94">
        <v>583816.53</v>
      </c>
    </row>
    <row r="419" spans="1:5" x14ac:dyDescent="0.25">
      <c r="A419" s="84" t="s">
        <v>336</v>
      </c>
      <c r="B419" s="84" t="s">
        <v>333</v>
      </c>
      <c r="C419" s="94">
        <v>709153</v>
      </c>
      <c r="D419" s="94">
        <v>583816.53</v>
      </c>
    </row>
    <row r="420" spans="1:5" x14ac:dyDescent="0.25">
      <c r="A420" s="84" t="s">
        <v>335</v>
      </c>
      <c r="B420" s="84" t="s">
        <v>333</v>
      </c>
      <c r="C420" s="94">
        <v>709153</v>
      </c>
      <c r="D420" s="94">
        <v>583816.53</v>
      </c>
    </row>
    <row r="421" spans="1:5" x14ac:dyDescent="0.25">
      <c r="A421" s="84" t="s">
        <v>334</v>
      </c>
      <c r="B421" s="84" t="s">
        <v>333</v>
      </c>
      <c r="C421" s="94">
        <v>709153</v>
      </c>
      <c r="D421" s="94">
        <v>583816.53</v>
      </c>
    </row>
    <row r="422" spans="1:5" x14ac:dyDescent="0.25">
      <c r="A422" s="84" t="s">
        <v>332</v>
      </c>
      <c r="B422" s="84" t="s">
        <v>331</v>
      </c>
      <c r="C422" s="94">
        <v>709153</v>
      </c>
      <c r="D422" s="94">
        <v>583816.53</v>
      </c>
    </row>
    <row r="423" spans="1:5" ht="14.5" x14ac:dyDescent="0.35">
      <c r="A423" s="84" t="s">
        <v>330</v>
      </c>
      <c r="B423" s="84" t="s">
        <v>329</v>
      </c>
      <c r="C423" s="97">
        <v>-364476.99</v>
      </c>
      <c r="D423" s="97">
        <v>-308494.87</v>
      </c>
    </row>
    <row r="424" spans="1:5" ht="14.5" x14ac:dyDescent="0.35">
      <c r="A424" s="84" t="s">
        <v>328</v>
      </c>
      <c r="B424" s="84" t="s">
        <v>324</v>
      </c>
      <c r="C424" s="97">
        <v>-364476.99</v>
      </c>
      <c r="D424" s="97">
        <v>-308494.87</v>
      </c>
    </row>
    <row r="425" spans="1:5" ht="14.5" x14ac:dyDescent="0.35">
      <c r="A425" s="84" t="s">
        <v>327</v>
      </c>
      <c r="B425" s="84" t="s">
        <v>324</v>
      </c>
      <c r="C425" s="97">
        <v>-364476.99</v>
      </c>
      <c r="D425" s="97">
        <v>-308494.87</v>
      </c>
    </row>
    <row r="426" spans="1:5" ht="14.5" x14ac:dyDescent="0.35">
      <c r="A426" s="84" t="s">
        <v>326</v>
      </c>
      <c r="B426" s="84" t="s">
        <v>324</v>
      </c>
      <c r="C426" s="97">
        <v>-364476.99</v>
      </c>
      <c r="D426" s="97">
        <v>-308494.87</v>
      </c>
    </row>
    <row r="427" spans="1:5" ht="14.5" x14ac:dyDescent="0.35">
      <c r="A427" s="84" t="s">
        <v>325</v>
      </c>
      <c r="B427" s="84" t="s">
        <v>324</v>
      </c>
      <c r="C427" s="97">
        <v>-364476.99</v>
      </c>
      <c r="D427" s="97">
        <v>-308494.87</v>
      </c>
    </row>
    <row r="428" spans="1:5" ht="13" thickBot="1" x14ac:dyDescent="0.3">
      <c r="A428" s="110"/>
      <c r="B428" s="110"/>
    </row>
    <row r="429" spans="1:5" ht="14.5" x14ac:dyDescent="0.35">
      <c r="A429" s="111" t="s">
        <v>323</v>
      </c>
      <c r="B429" s="111"/>
      <c r="C429" s="98">
        <v>5374116.29</v>
      </c>
      <c r="D429" s="98">
        <v>5405445.04</v>
      </c>
    </row>
    <row r="430" spans="1:5" ht="13" thickBot="1" x14ac:dyDescent="0.3">
      <c r="A430" s="110"/>
      <c r="B430" s="110"/>
      <c r="C430" s="110"/>
      <c r="D430" s="110"/>
      <c r="E430" s="110"/>
    </row>
    <row r="431" spans="1:5" x14ac:dyDescent="0.25">
      <c r="A431" s="112"/>
      <c r="B431" s="112"/>
      <c r="C431" s="112"/>
      <c r="D431" s="112"/>
      <c r="E431" s="112"/>
    </row>
    <row r="432" spans="1:5" x14ac:dyDescent="0.25">
      <c r="A432" s="113" t="s">
        <v>57</v>
      </c>
      <c r="B432" s="113"/>
      <c r="C432" s="91">
        <v>2026</v>
      </c>
      <c r="D432" s="91">
        <v>2025</v>
      </c>
    </row>
    <row r="433" spans="1:5" x14ac:dyDescent="0.25">
      <c r="A433" s="108"/>
      <c r="B433" s="108"/>
      <c r="C433" s="108"/>
      <c r="D433" s="108"/>
      <c r="E433" s="108"/>
    </row>
    <row r="434" spans="1:5" ht="13" x14ac:dyDescent="0.3">
      <c r="A434" s="92" t="s">
        <v>322</v>
      </c>
      <c r="B434" s="84" t="s">
        <v>321</v>
      </c>
      <c r="C434" s="93">
        <v>738499.51</v>
      </c>
      <c r="D434" s="93">
        <v>680096.08</v>
      </c>
    </row>
    <row r="435" spans="1:5" x14ac:dyDescent="0.25">
      <c r="A435" s="84" t="s">
        <v>320</v>
      </c>
      <c r="B435" s="84" t="s">
        <v>58</v>
      </c>
      <c r="C435" s="94">
        <v>439367.29</v>
      </c>
      <c r="D435" s="94">
        <v>422903.22</v>
      </c>
    </row>
    <row r="436" spans="1:5" x14ac:dyDescent="0.25">
      <c r="A436" s="84" t="s">
        <v>319</v>
      </c>
      <c r="B436" s="84" t="s">
        <v>318</v>
      </c>
      <c r="C436" s="94">
        <v>275475.99</v>
      </c>
      <c r="D436" s="94">
        <v>250153.35</v>
      </c>
    </row>
    <row r="437" spans="1:5" x14ac:dyDescent="0.25">
      <c r="A437" s="84" t="s">
        <v>317</v>
      </c>
      <c r="B437" s="84" t="s">
        <v>316</v>
      </c>
      <c r="C437" s="94">
        <v>109699.7</v>
      </c>
      <c r="D437" s="94">
        <v>92236.57</v>
      </c>
    </row>
    <row r="438" spans="1:5" x14ac:dyDescent="0.25">
      <c r="A438" s="84" t="s">
        <v>315</v>
      </c>
      <c r="B438" s="84" t="s">
        <v>314</v>
      </c>
      <c r="C438" s="94">
        <v>62206.98</v>
      </c>
      <c r="D438" s="94">
        <v>27037.89</v>
      </c>
    </row>
    <row r="439" spans="1:5" x14ac:dyDescent="0.25">
      <c r="A439" s="84" t="s">
        <v>313</v>
      </c>
      <c r="B439" s="84" t="s">
        <v>310</v>
      </c>
      <c r="C439" s="94">
        <v>62206.98</v>
      </c>
      <c r="D439" s="94">
        <v>27037.89</v>
      </c>
    </row>
    <row r="440" spans="1:5" x14ac:dyDescent="0.25">
      <c r="A440" s="84" t="s">
        <v>312</v>
      </c>
      <c r="B440" s="84" t="s">
        <v>310</v>
      </c>
      <c r="C440" s="94">
        <v>62206.98</v>
      </c>
      <c r="D440" s="94">
        <v>27037.89</v>
      </c>
    </row>
    <row r="441" spans="1:5" x14ac:dyDescent="0.25">
      <c r="A441" s="84" t="s">
        <v>311</v>
      </c>
      <c r="B441" s="84" t="s">
        <v>310</v>
      </c>
      <c r="C441" s="94">
        <v>62206.98</v>
      </c>
      <c r="D441" s="94">
        <v>27037.89</v>
      </c>
    </row>
    <row r="442" spans="1:5" x14ac:dyDescent="0.25">
      <c r="A442" s="84" t="s">
        <v>309</v>
      </c>
      <c r="B442" s="84" t="s">
        <v>308</v>
      </c>
      <c r="C442" s="94">
        <v>62206.98</v>
      </c>
      <c r="D442" s="94">
        <v>27037.89</v>
      </c>
    </row>
    <row r="443" spans="1:5" x14ac:dyDescent="0.25">
      <c r="A443" s="84" t="s">
        <v>307</v>
      </c>
      <c r="B443" s="84" t="s">
        <v>306</v>
      </c>
      <c r="C443" s="94">
        <v>62206.98</v>
      </c>
      <c r="D443" s="94">
        <v>27037.89</v>
      </c>
    </row>
    <row r="444" spans="1:5" x14ac:dyDescent="0.25">
      <c r="A444" s="84" t="s">
        <v>305</v>
      </c>
      <c r="B444" s="84" t="s">
        <v>304</v>
      </c>
      <c r="C444" s="95">
        <v>0.01</v>
      </c>
      <c r="D444" s="94">
        <v>2114.69</v>
      </c>
    </row>
    <row r="445" spans="1:5" x14ac:dyDescent="0.25">
      <c r="A445" s="84" t="s">
        <v>303</v>
      </c>
      <c r="B445" s="84" t="s">
        <v>298</v>
      </c>
      <c r="C445" s="95">
        <v>0.01</v>
      </c>
      <c r="D445" s="94">
        <v>2114.69</v>
      </c>
    </row>
    <row r="446" spans="1:5" x14ac:dyDescent="0.25">
      <c r="A446" s="84" t="s">
        <v>302</v>
      </c>
      <c r="B446" s="84" t="s">
        <v>298</v>
      </c>
      <c r="C446" s="95">
        <v>0.01</v>
      </c>
      <c r="D446" s="94">
        <v>2114.69</v>
      </c>
    </row>
    <row r="447" spans="1:5" x14ac:dyDescent="0.25">
      <c r="A447" s="84" t="s">
        <v>301</v>
      </c>
      <c r="B447" s="84" t="s">
        <v>298</v>
      </c>
      <c r="C447" s="95">
        <v>0.01</v>
      </c>
      <c r="D447" s="94">
        <v>2114.69</v>
      </c>
    </row>
    <row r="448" spans="1:5" x14ac:dyDescent="0.25">
      <c r="A448" s="84" t="s">
        <v>300</v>
      </c>
      <c r="B448" s="84" t="s">
        <v>298</v>
      </c>
      <c r="C448" s="95">
        <v>0.01</v>
      </c>
      <c r="D448" s="94">
        <v>2114.69</v>
      </c>
    </row>
    <row r="449" spans="1:4" x14ac:dyDescent="0.25">
      <c r="A449" s="84" t="s">
        <v>299</v>
      </c>
      <c r="B449" s="84" t="s">
        <v>298</v>
      </c>
      <c r="C449" s="95">
        <v>0.01</v>
      </c>
      <c r="D449" s="94">
        <v>2114.69</v>
      </c>
    </row>
    <row r="450" spans="1:4" x14ac:dyDescent="0.25">
      <c r="A450" s="84" t="s">
        <v>297</v>
      </c>
      <c r="B450" s="84" t="s">
        <v>296</v>
      </c>
      <c r="C450" s="94">
        <v>47492.71</v>
      </c>
      <c r="D450" s="94">
        <v>63084</v>
      </c>
    </row>
    <row r="451" spans="1:4" x14ac:dyDescent="0.25">
      <c r="A451" s="84" t="s">
        <v>295</v>
      </c>
      <c r="B451" s="84" t="s">
        <v>290</v>
      </c>
      <c r="C451" s="94">
        <v>27347.05</v>
      </c>
      <c r="D451" s="94">
        <v>28764.94</v>
      </c>
    </row>
    <row r="452" spans="1:4" x14ac:dyDescent="0.25">
      <c r="A452" s="84" t="s">
        <v>294</v>
      </c>
      <c r="B452" s="84" t="s">
        <v>290</v>
      </c>
      <c r="C452" s="94">
        <v>27347.05</v>
      </c>
      <c r="D452" s="94">
        <v>28764.94</v>
      </c>
    </row>
    <row r="453" spans="1:4" x14ac:dyDescent="0.25">
      <c r="A453" s="84" t="s">
        <v>293</v>
      </c>
      <c r="B453" s="84" t="s">
        <v>290</v>
      </c>
      <c r="C453" s="94">
        <v>27347.05</v>
      </c>
      <c r="D453" s="94">
        <v>28764.94</v>
      </c>
    </row>
    <row r="454" spans="1:4" x14ac:dyDescent="0.25">
      <c r="A454" s="84" t="s">
        <v>292</v>
      </c>
      <c r="B454" s="84" t="s">
        <v>290</v>
      </c>
      <c r="C454" s="94">
        <v>27347.05</v>
      </c>
      <c r="D454" s="94">
        <v>28764.94</v>
      </c>
    </row>
    <row r="455" spans="1:4" x14ac:dyDescent="0.25">
      <c r="A455" s="84" t="s">
        <v>291</v>
      </c>
      <c r="B455" s="84" t="s">
        <v>290</v>
      </c>
      <c r="C455" s="94">
        <v>27347.05</v>
      </c>
      <c r="D455" s="94">
        <v>28764.94</v>
      </c>
    </row>
    <row r="456" spans="1:4" x14ac:dyDescent="0.25">
      <c r="A456" s="84" t="s">
        <v>289</v>
      </c>
      <c r="B456" s="84" t="s">
        <v>283</v>
      </c>
      <c r="C456" s="94">
        <v>10289.959999999999</v>
      </c>
      <c r="D456" s="94">
        <v>25360.61</v>
      </c>
    </row>
    <row r="457" spans="1:4" x14ac:dyDescent="0.25">
      <c r="A457" s="84" t="s">
        <v>288</v>
      </c>
      <c r="B457" s="84" t="s">
        <v>283</v>
      </c>
      <c r="C457" s="94">
        <v>10289.959999999999</v>
      </c>
      <c r="D457" s="94">
        <v>25360.61</v>
      </c>
    </row>
    <row r="458" spans="1:4" x14ac:dyDescent="0.25">
      <c r="A458" s="84" t="s">
        <v>287</v>
      </c>
      <c r="B458" s="84" t="s">
        <v>286</v>
      </c>
      <c r="C458" s="94">
        <v>10289.959999999999</v>
      </c>
      <c r="D458" s="94">
        <v>25360.61</v>
      </c>
    </row>
    <row r="459" spans="1:4" x14ac:dyDescent="0.25">
      <c r="A459" s="84" t="s">
        <v>285</v>
      </c>
      <c r="B459" s="84" t="s">
        <v>283</v>
      </c>
      <c r="C459" s="94">
        <v>10289.959999999999</v>
      </c>
      <c r="D459" s="94">
        <v>25360.61</v>
      </c>
    </row>
    <row r="460" spans="1:4" x14ac:dyDescent="0.25">
      <c r="A460" s="84" t="s">
        <v>284</v>
      </c>
      <c r="B460" s="84" t="s">
        <v>283</v>
      </c>
      <c r="C460" s="94">
        <v>10289.959999999999</v>
      </c>
      <c r="D460" s="94">
        <v>25360.61</v>
      </c>
    </row>
    <row r="461" spans="1:4" x14ac:dyDescent="0.25">
      <c r="A461" s="84" t="s">
        <v>282</v>
      </c>
      <c r="B461" s="84" t="s">
        <v>277</v>
      </c>
      <c r="C461" s="94">
        <v>1190.04</v>
      </c>
      <c r="D461" s="94">
        <v>1825.96</v>
      </c>
    </row>
    <row r="462" spans="1:4" x14ac:dyDescent="0.25">
      <c r="A462" s="84" t="s">
        <v>281</v>
      </c>
      <c r="B462" s="84" t="s">
        <v>277</v>
      </c>
      <c r="C462" s="94">
        <v>1190.04</v>
      </c>
      <c r="D462" s="94">
        <v>1825.96</v>
      </c>
    </row>
    <row r="463" spans="1:4" x14ac:dyDescent="0.25">
      <c r="A463" s="84" t="s">
        <v>280</v>
      </c>
      <c r="B463" s="84" t="s">
        <v>277</v>
      </c>
      <c r="C463" s="94">
        <v>1190.04</v>
      </c>
      <c r="D463" s="94">
        <v>1825.96</v>
      </c>
    </row>
    <row r="464" spans="1:4" x14ac:dyDescent="0.25">
      <c r="A464" s="84" t="s">
        <v>279</v>
      </c>
      <c r="B464" s="84" t="s">
        <v>277</v>
      </c>
      <c r="C464" s="94">
        <v>1190.04</v>
      </c>
      <c r="D464" s="94">
        <v>1825.96</v>
      </c>
    </row>
    <row r="465" spans="1:4" x14ac:dyDescent="0.25">
      <c r="A465" s="84" t="s">
        <v>278</v>
      </c>
      <c r="B465" s="84" t="s">
        <v>277</v>
      </c>
      <c r="C465" s="94">
        <v>1190.04</v>
      </c>
      <c r="D465" s="94">
        <v>1825.96</v>
      </c>
    </row>
    <row r="466" spans="1:4" x14ac:dyDescent="0.25">
      <c r="A466" s="84" t="s">
        <v>276</v>
      </c>
      <c r="B466" s="84" t="s">
        <v>271</v>
      </c>
      <c r="C466" s="94">
        <v>3195.38</v>
      </c>
      <c r="D466" s="94">
        <v>2597</v>
      </c>
    </row>
    <row r="467" spans="1:4" x14ac:dyDescent="0.25">
      <c r="A467" s="84" t="s">
        <v>275</v>
      </c>
      <c r="B467" s="84" t="s">
        <v>271</v>
      </c>
      <c r="C467" s="94">
        <v>3195.38</v>
      </c>
      <c r="D467" s="94">
        <v>2597</v>
      </c>
    </row>
    <row r="468" spans="1:4" x14ac:dyDescent="0.25">
      <c r="A468" s="84" t="s">
        <v>274</v>
      </c>
      <c r="B468" s="84" t="s">
        <v>271</v>
      </c>
      <c r="C468" s="94">
        <v>3195.38</v>
      </c>
      <c r="D468" s="94">
        <v>2597</v>
      </c>
    </row>
    <row r="469" spans="1:4" x14ac:dyDescent="0.25">
      <c r="A469" s="84" t="s">
        <v>273</v>
      </c>
      <c r="B469" s="84" t="s">
        <v>271</v>
      </c>
      <c r="C469" s="94">
        <v>3195.38</v>
      </c>
      <c r="D469" s="94">
        <v>2597</v>
      </c>
    </row>
    <row r="470" spans="1:4" x14ac:dyDescent="0.25">
      <c r="A470" s="84" t="s">
        <v>272</v>
      </c>
      <c r="B470" s="84" t="s">
        <v>271</v>
      </c>
      <c r="C470" s="94">
        <v>3195.38</v>
      </c>
      <c r="D470" s="94">
        <v>2597</v>
      </c>
    </row>
    <row r="471" spans="1:4" x14ac:dyDescent="0.25">
      <c r="A471" s="84" t="s">
        <v>270</v>
      </c>
      <c r="B471" s="84" t="s">
        <v>267</v>
      </c>
      <c r="C471" s="94">
        <v>5470.27</v>
      </c>
      <c r="D471" s="94">
        <v>4535.49</v>
      </c>
    </row>
    <row r="472" spans="1:4" x14ac:dyDescent="0.25">
      <c r="A472" s="84" t="s">
        <v>269</v>
      </c>
      <c r="B472" s="84" t="s">
        <v>267</v>
      </c>
      <c r="C472" s="94">
        <v>5470.27</v>
      </c>
      <c r="D472" s="94">
        <v>4535.49</v>
      </c>
    </row>
    <row r="473" spans="1:4" x14ac:dyDescent="0.25">
      <c r="A473" s="84" t="s">
        <v>268</v>
      </c>
      <c r="B473" s="84" t="s">
        <v>267</v>
      </c>
      <c r="C473" s="94">
        <v>5470.27</v>
      </c>
      <c r="D473" s="94">
        <v>4535.49</v>
      </c>
    </row>
    <row r="474" spans="1:4" x14ac:dyDescent="0.25">
      <c r="A474" s="84" t="s">
        <v>933</v>
      </c>
      <c r="B474" s="84" t="s">
        <v>934</v>
      </c>
      <c r="C474" s="95">
        <v>710.4</v>
      </c>
      <c r="D474" s="95">
        <v>0</v>
      </c>
    </row>
    <row r="475" spans="1:4" x14ac:dyDescent="0.25">
      <c r="A475" s="84" t="s">
        <v>935</v>
      </c>
      <c r="B475" s="84" t="s">
        <v>936</v>
      </c>
      <c r="C475" s="95">
        <v>710.4</v>
      </c>
      <c r="D475" s="95">
        <v>0</v>
      </c>
    </row>
    <row r="476" spans="1:4" x14ac:dyDescent="0.25">
      <c r="A476" s="84" t="s">
        <v>266</v>
      </c>
      <c r="B476" s="84" t="s">
        <v>264</v>
      </c>
      <c r="C476" s="94">
        <v>4759.87</v>
      </c>
      <c r="D476" s="94">
        <v>4535.49</v>
      </c>
    </row>
    <row r="477" spans="1:4" x14ac:dyDescent="0.25">
      <c r="A477" s="84" t="s">
        <v>265</v>
      </c>
      <c r="B477" s="84" t="s">
        <v>264</v>
      </c>
      <c r="C477" s="94">
        <v>4759.87</v>
      </c>
      <c r="D477" s="94">
        <v>4535.49</v>
      </c>
    </row>
    <row r="478" spans="1:4" x14ac:dyDescent="0.25">
      <c r="A478" s="84" t="s">
        <v>263</v>
      </c>
      <c r="B478" s="84" t="s">
        <v>262</v>
      </c>
      <c r="C478" s="94">
        <v>164090.35</v>
      </c>
      <c r="D478" s="94">
        <v>157872.06</v>
      </c>
    </row>
    <row r="479" spans="1:4" x14ac:dyDescent="0.25">
      <c r="A479" s="84" t="s">
        <v>261</v>
      </c>
      <c r="B479" s="84" t="s">
        <v>260</v>
      </c>
      <c r="C479" s="94">
        <v>164090.35</v>
      </c>
      <c r="D479" s="94">
        <v>157872.06</v>
      </c>
    </row>
    <row r="480" spans="1:4" x14ac:dyDescent="0.25">
      <c r="A480" s="84" t="s">
        <v>259</v>
      </c>
      <c r="B480" s="84" t="s">
        <v>258</v>
      </c>
      <c r="C480" s="94">
        <v>30784.22</v>
      </c>
      <c r="D480" s="94">
        <v>29546.59</v>
      </c>
    </row>
    <row r="481" spans="1:4" x14ac:dyDescent="0.25">
      <c r="A481" s="84" t="s">
        <v>937</v>
      </c>
      <c r="B481" s="84" t="s">
        <v>938</v>
      </c>
      <c r="C481" s="95">
        <v>14.81</v>
      </c>
      <c r="D481" s="95">
        <v>0</v>
      </c>
    </row>
    <row r="482" spans="1:4" x14ac:dyDescent="0.25">
      <c r="A482" s="84" t="s">
        <v>939</v>
      </c>
      <c r="B482" s="84" t="s">
        <v>938</v>
      </c>
      <c r="C482" s="95">
        <v>14.81</v>
      </c>
      <c r="D482" s="95">
        <v>0</v>
      </c>
    </row>
    <row r="483" spans="1:4" x14ac:dyDescent="0.25">
      <c r="A483" s="84" t="s">
        <v>940</v>
      </c>
      <c r="B483" s="84" t="s">
        <v>938</v>
      </c>
      <c r="C483" s="95">
        <v>14.81</v>
      </c>
      <c r="D483" s="95">
        <v>0</v>
      </c>
    </row>
    <row r="484" spans="1:4" x14ac:dyDescent="0.25">
      <c r="A484" s="84" t="s">
        <v>941</v>
      </c>
      <c r="B484" s="84" t="s">
        <v>938</v>
      </c>
      <c r="C484" s="95">
        <v>14.81</v>
      </c>
      <c r="D484" s="95">
        <v>0</v>
      </c>
    </row>
    <row r="485" spans="1:4" x14ac:dyDescent="0.25">
      <c r="A485" s="84" t="s">
        <v>257</v>
      </c>
      <c r="B485" s="84" t="s">
        <v>253</v>
      </c>
      <c r="C485" s="94">
        <v>30769.41</v>
      </c>
      <c r="D485" s="94">
        <v>29546.59</v>
      </c>
    </row>
    <row r="486" spans="1:4" x14ac:dyDescent="0.25">
      <c r="A486" s="84" t="s">
        <v>256</v>
      </c>
      <c r="B486" s="84" t="s">
        <v>253</v>
      </c>
      <c r="C486" s="94">
        <v>30769.41</v>
      </c>
      <c r="D486" s="94">
        <v>29546.59</v>
      </c>
    </row>
    <row r="487" spans="1:4" x14ac:dyDescent="0.25">
      <c r="A487" s="84" t="s">
        <v>255</v>
      </c>
      <c r="B487" s="84" t="s">
        <v>253</v>
      </c>
      <c r="C487" s="94">
        <v>30769.41</v>
      </c>
      <c r="D487" s="94">
        <v>29546.59</v>
      </c>
    </row>
    <row r="488" spans="1:4" x14ac:dyDescent="0.25">
      <c r="A488" s="84" t="s">
        <v>254</v>
      </c>
      <c r="B488" s="84" t="s">
        <v>253</v>
      </c>
      <c r="C488" s="94">
        <v>30769.41</v>
      </c>
      <c r="D488" s="94">
        <v>29546.59</v>
      </c>
    </row>
    <row r="489" spans="1:4" x14ac:dyDescent="0.25">
      <c r="A489" s="84" t="s">
        <v>252</v>
      </c>
      <c r="B489" s="84" t="s">
        <v>251</v>
      </c>
      <c r="C489" s="94">
        <v>60544.66</v>
      </c>
      <c r="D489" s="94">
        <v>57469.54</v>
      </c>
    </row>
    <row r="490" spans="1:4" x14ac:dyDescent="0.25">
      <c r="A490" s="84" t="s">
        <v>250</v>
      </c>
      <c r="B490" s="84" t="s">
        <v>246</v>
      </c>
      <c r="C490" s="94">
        <v>60544.66</v>
      </c>
      <c r="D490" s="94">
        <v>57469.54</v>
      </c>
    </row>
    <row r="491" spans="1:4" x14ac:dyDescent="0.25">
      <c r="A491" s="84" t="s">
        <v>249</v>
      </c>
      <c r="B491" s="84" t="s">
        <v>246</v>
      </c>
      <c r="C491" s="94">
        <v>60544.66</v>
      </c>
      <c r="D491" s="94">
        <v>57469.54</v>
      </c>
    </row>
    <row r="492" spans="1:4" x14ac:dyDescent="0.25">
      <c r="A492" s="84" t="s">
        <v>248</v>
      </c>
      <c r="B492" s="84" t="s">
        <v>246</v>
      </c>
      <c r="C492" s="94">
        <v>60544.66</v>
      </c>
      <c r="D492" s="94">
        <v>57469.54</v>
      </c>
    </row>
    <row r="493" spans="1:4" x14ac:dyDescent="0.25">
      <c r="A493" s="84" t="s">
        <v>247</v>
      </c>
      <c r="B493" s="84" t="s">
        <v>246</v>
      </c>
      <c r="C493" s="94">
        <v>60544.66</v>
      </c>
      <c r="D493" s="94">
        <v>57469.54</v>
      </c>
    </row>
    <row r="494" spans="1:4" x14ac:dyDescent="0.25">
      <c r="A494" s="84" t="s">
        <v>245</v>
      </c>
      <c r="B494" s="84" t="s">
        <v>243</v>
      </c>
      <c r="C494" s="94">
        <v>67599.320000000007</v>
      </c>
      <c r="D494" s="94">
        <v>65128.83</v>
      </c>
    </row>
    <row r="495" spans="1:4" x14ac:dyDescent="0.25">
      <c r="A495" s="84" t="s">
        <v>244</v>
      </c>
      <c r="B495" s="84" t="s">
        <v>243</v>
      </c>
      <c r="C495" s="94">
        <v>67599.320000000007</v>
      </c>
      <c r="D495" s="94">
        <v>65128.83</v>
      </c>
    </row>
    <row r="496" spans="1:4" x14ac:dyDescent="0.25">
      <c r="A496" s="84" t="s">
        <v>242</v>
      </c>
      <c r="B496" s="84" t="s">
        <v>178</v>
      </c>
      <c r="C496" s="94">
        <v>67599.320000000007</v>
      </c>
      <c r="D496" s="94">
        <v>65128.83</v>
      </c>
    </row>
    <row r="497" spans="1:4" x14ac:dyDescent="0.25">
      <c r="A497" s="84" t="s">
        <v>241</v>
      </c>
      <c r="B497" s="84" t="s">
        <v>240</v>
      </c>
      <c r="C497" s="94">
        <v>67599.320000000007</v>
      </c>
      <c r="D497" s="94">
        <v>65128.83</v>
      </c>
    </row>
    <row r="498" spans="1:4" x14ac:dyDescent="0.25">
      <c r="A498" s="84" t="s">
        <v>239</v>
      </c>
      <c r="B498" s="84" t="s">
        <v>238</v>
      </c>
      <c r="C498" s="94">
        <v>67599.320000000007</v>
      </c>
      <c r="D498" s="94">
        <v>65128.83</v>
      </c>
    </row>
    <row r="499" spans="1:4" x14ac:dyDescent="0.25">
      <c r="A499" s="84" t="s">
        <v>237</v>
      </c>
      <c r="B499" s="84" t="s">
        <v>233</v>
      </c>
      <c r="C499" s="94">
        <v>5162.16</v>
      </c>
      <c r="D499" s="94">
        <v>5727.1</v>
      </c>
    </row>
    <row r="500" spans="1:4" x14ac:dyDescent="0.25">
      <c r="A500" s="84" t="s">
        <v>236</v>
      </c>
      <c r="B500" s="84" t="s">
        <v>233</v>
      </c>
      <c r="C500" s="94">
        <v>5162.16</v>
      </c>
      <c r="D500" s="94">
        <v>5727.1</v>
      </c>
    </row>
    <row r="501" spans="1:4" x14ac:dyDescent="0.25">
      <c r="A501" s="84" t="s">
        <v>235</v>
      </c>
      <c r="B501" s="84" t="s">
        <v>223</v>
      </c>
      <c r="C501" s="94">
        <v>5162.16</v>
      </c>
      <c r="D501" s="94">
        <v>5727.1</v>
      </c>
    </row>
    <row r="502" spans="1:4" x14ac:dyDescent="0.25">
      <c r="A502" s="84" t="s">
        <v>234</v>
      </c>
      <c r="B502" s="84" t="s">
        <v>233</v>
      </c>
      <c r="C502" s="94">
        <v>5162.16</v>
      </c>
      <c r="D502" s="94">
        <v>5727.1</v>
      </c>
    </row>
    <row r="503" spans="1:4" x14ac:dyDescent="0.25">
      <c r="A503" s="84" t="s">
        <v>232</v>
      </c>
      <c r="B503" s="84" t="s">
        <v>231</v>
      </c>
      <c r="C503" s="94">
        <v>5162.16</v>
      </c>
      <c r="D503" s="94">
        <v>5727.1</v>
      </c>
    </row>
    <row r="504" spans="1:4" ht="14.5" x14ac:dyDescent="0.35">
      <c r="A504" s="84" t="s">
        <v>950</v>
      </c>
      <c r="B504" s="84" t="s">
        <v>233</v>
      </c>
      <c r="C504" s="96">
        <v>0</v>
      </c>
      <c r="D504" s="95">
        <v>0</v>
      </c>
    </row>
    <row r="505" spans="1:4" ht="14.5" x14ac:dyDescent="0.35">
      <c r="A505" s="84" t="s">
        <v>951</v>
      </c>
      <c r="B505" s="84" t="s">
        <v>233</v>
      </c>
      <c r="C505" s="96">
        <v>0</v>
      </c>
      <c r="D505" s="95">
        <v>0</v>
      </c>
    </row>
    <row r="506" spans="1:4" ht="14.5" x14ac:dyDescent="0.35">
      <c r="A506" s="84" t="s">
        <v>952</v>
      </c>
      <c r="B506" s="84" t="s">
        <v>953</v>
      </c>
      <c r="C506" s="96">
        <v>0</v>
      </c>
      <c r="D506" s="95">
        <v>0</v>
      </c>
    </row>
    <row r="507" spans="1:4" x14ac:dyDescent="0.25">
      <c r="A507" s="84" t="s">
        <v>902</v>
      </c>
      <c r="B507" s="84" t="s">
        <v>891</v>
      </c>
      <c r="C507" s="94">
        <v>1685.94</v>
      </c>
      <c r="D507" s="95">
        <v>44.72</v>
      </c>
    </row>
    <row r="508" spans="1:4" x14ac:dyDescent="0.25">
      <c r="A508" s="84" t="s">
        <v>901</v>
      </c>
      <c r="B508" s="84" t="s">
        <v>900</v>
      </c>
      <c r="C508" s="94">
        <v>1685.94</v>
      </c>
      <c r="D508" s="95">
        <v>44.72</v>
      </c>
    </row>
    <row r="509" spans="1:4" x14ac:dyDescent="0.25">
      <c r="A509" s="84" t="s">
        <v>899</v>
      </c>
      <c r="B509" s="84" t="s">
        <v>898</v>
      </c>
      <c r="C509" s="94">
        <v>1685.94</v>
      </c>
      <c r="D509" s="95">
        <v>44.72</v>
      </c>
    </row>
    <row r="510" spans="1:4" x14ac:dyDescent="0.25">
      <c r="A510" s="84" t="s">
        <v>897</v>
      </c>
      <c r="B510" s="84" t="s">
        <v>892</v>
      </c>
      <c r="C510" s="94">
        <v>1685.94</v>
      </c>
      <c r="D510" s="95">
        <v>44.72</v>
      </c>
    </row>
    <row r="511" spans="1:4" x14ac:dyDescent="0.25">
      <c r="A511" s="84" t="s">
        <v>896</v>
      </c>
      <c r="B511" s="84" t="s">
        <v>895</v>
      </c>
      <c r="C511" s="94">
        <v>1685.94</v>
      </c>
      <c r="D511" s="95">
        <v>44.72</v>
      </c>
    </row>
    <row r="512" spans="1:4" x14ac:dyDescent="0.25">
      <c r="A512" s="84" t="s">
        <v>894</v>
      </c>
      <c r="B512" s="84" t="s">
        <v>892</v>
      </c>
      <c r="C512" s="94">
        <v>1685.94</v>
      </c>
      <c r="D512" s="95">
        <v>44.72</v>
      </c>
    </row>
    <row r="513" spans="1:4" x14ac:dyDescent="0.25">
      <c r="A513" s="84" t="s">
        <v>893</v>
      </c>
      <c r="B513" s="84" t="s">
        <v>892</v>
      </c>
      <c r="C513" s="94">
        <v>1685.94</v>
      </c>
      <c r="D513" s="95">
        <v>44.72</v>
      </c>
    </row>
    <row r="514" spans="1:4" x14ac:dyDescent="0.25">
      <c r="A514" s="84" t="s">
        <v>230</v>
      </c>
      <c r="B514" s="84" t="s">
        <v>74</v>
      </c>
      <c r="C514" s="94">
        <v>11507.83</v>
      </c>
      <c r="D514" s="94">
        <v>21074.62</v>
      </c>
    </row>
    <row r="515" spans="1:4" x14ac:dyDescent="0.25">
      <c r="A515" s="84" t="s">
        <v>229</v>
      </c>
      <c r="B515" s="84" t="s">
        <v>75</v>
      </c>
      <c r="C515" s="94">
        <v>3684.2</v>
      </c>
      <c r="D515" s="94">
        <v>3687.27</v>
      </c>
    </row>
    <row r="516" spans="1:4" x14ac:dyDescent="0.25">
      <c r="A516" s="84" t="s">
        <v>228</v>
      </c>
      <c r="B516" s="84" t="s">
        <v>227</v>
      </c>
      <c r="C516" s="94">
        <v>3684.2</v>
      </c>
      <c r="D516" s="94">
        <v>3687.27</v>
      </c>
    </row>
    <row r="517" spans="1:4" x14ac:dyDescent="0.25">
      <c r="A517" s="84" t="s">
        <v>226</v>
      </c>
      <c r="B517" s="84" t="s">
        <v>220</v>
      </c>
      <c r="C517" s="94">
        <v>1828.42</v>
      </c>
      <c r="D517" s="94">
        <v>1609.57</v>
      </c>
    </row>
    <row r="518" spans="1:4" x14ac:dyDescent="0.25">
      <c r="A518" s="84" t="s">
        <v>225</v>
      </c>
      <c r="B518" s="84" t="s">
        <v>220</v>
      </c>
      <c r="C518" s="94">
        <v>1828.42</v>
      </c>
      <c r="D518" s="94">
        <v>1609.57</v>
      </c>
    </row>
    <row r="519" spans="1:4" x14ac:dyDescent="0.25">
      <c r="A519" s="84" t="s">
        <v>224</v>
      </c>
      <c r="B519" s="84" t="s">
        <v>223</v>
      </c>
      <c r="C519" s="94">
        <v>1828.42</v>
      </c>
      <c r="D519" s="94">
        <v>1609.57</v>
      </c>
    </row>
    <row r="520" spans="1:4" x14ac:dyDescent="0.25">
      <c r="A520" s="84" t="s">
        <v>222</v>
      </c>
      <c r="B520" s="84" t="s">
        <v>220</v>
      </c>
      <c r="C520" s="94">
        <v>1828.42</v>
      </c>
      <c r="D520" s="94">
        <v>1609.57</v>
      </c>
    </row>
    <row r="521" spans="1:4" x14ac:dyDescent="0.25">
      <c r="A521" s="84" t="s">
        <v>221</v>
      </c>
      <c r="B521" s="84" t="s">
        <v>220</v>
      </c>
      <c r="C521" s="94">
        <v>1828.42</v>
      </c>
      <c r="D521" s="94">
        <v>1609.57</v>
      </c>
    </row>
    <row r="522" spans="1:4" x14ac:dyDescent="0.25">
      <c r="A522" s="84" t="s">
        <v>219</v>
      </c>
      <c r="B522" s="84" t="s">
        <v>215</v>
      </c>
      <c r="C522" s="94">
        <v>1855.78</v>
      </c>
      <c r="D522" s="94">
        <v>2077.71</v>
      </c>
    </row>
    <row r="523" spans="1:4" x14ac:dyDescent="0.25">
      <c r="A523" s="84" t="s">
        <v>218</v>
      </c>
      <c r="B523" s="84" t="s">
        <v>215</v>
      </c>
      <c r="C523" s="94">
        <v>1855.78</v>
      </c>
      <c r="D523" s="94">
        <v>2077.71</v>
      </c>
    </row>
    <row r="524" spans="1:4" x14ac:dyDescent="0.25">
      <c r="A524" s="84" t="s">
        <v>217</v>
      </c>
      <c r="B524" s="84" t="s">
        <v>215</v>
      </c>
      <c r="C524" s="94">
        <v>1855.78</v>
      </c>
      <c r="D524" s="94">
        <v>2077.71</v>
      </c>
    </row>
    <row r="525" spans="1:4" x14ac:dyDescent="0.25">
      <c r="A525" s="84" t="s">
        <v>216</v>
      </c>
      <c r="B525" s="84" t="s">
        <v>215</v>
      </c>
      <c r="C525" s="94">
        <v>1855.78</v>
      </c>
      <c r="D525" s="94">
        <v>2077.71</v>
      </c>
    </row>
    <row r="526" spans="1:4" x14ac:dyDescent="0.25">
      <c r="A526" s="84" t="s">
        <v>214</v>
      </c>
      <c r="B526" s="84" t="s">
        <v>213</v>
      </c>
      <c r="C526" s="95">
        <v>713.76</v>
      </c>
      <c r="D526" s="95">
        <v>799.12</v>
      </c>
    </row>
    <row r="527" spans="1:4" x14ac:dyDescent="0.25">
      <c r="A527" s="84" t="s">
        <v>212</v>
      </c>
      <c r="B527" s="84" t="s">
        <v>211</v>
      </c>
      <c r="C527" s="95">
        <v>642.39</v>
      </c>
      <c r="D527" s="95">
        <v>719.21</v>
      </c>
    </row>
    <row r="528" spans="1:4" x14ac:dyDescent="0.25">
      <c r="A528" s="84" t="s">
        <v>210</v>
      </c>
      <c r="B528" s="84" t="s">
        <v>209</v>
      </c>
      <c r="C528" s="95">
        <v>499.63</v>
      </c>
      <c r="D528" s="95">
        <v>559.38</v>
      </c>
    </row>
    <row r="529" spans="1:4" x14ac:dyDescent="0.25">
      <c r="A529" s="84" t="s">
        <v>208</v>
      </c>
      <c r="B529" s="84" t="s">
        <v>76</v>
      </c>
      <c r="C529" s="94">
        <v>7823.63</v>
      </c>
      <c r="D529" s="94">
        <v>17387.34</v>
      </c>
    </row>
    <row r="530" spans="1:4" x14ac:dyDescent="0.25">
      <c r="A530" s="84" t="s">
        <v>207</v>
      </c>
      <c r="B530" s="84" t="s">
        <v>206</v>
      </c>
      <c r="C530" s="94">
        <v>7823.63</v>
      </c>
      <c r="D530" s="94">
        <v>17387.34</v>
      </c>
    </row>
    <row r="531" spans="1:4" x14ac:dyDescent="0.25">
      <c r="A531" s="84" t="s">
        <v>205</v>
      </c>
      <c r="B531" s="84" t="s">
        <v>202</v>
      </c>
      <c r="C531" s="94">
        <v>7823.63</v>
      </c>
      <c r="D531" s="94">
        <v>17387.34</v>
      </c>
    </row>
    <row r="532" spans="1:4" x14ac:dyDescent="0.25">
      <c r="A532" s="84" t="s">
        <v>204</v>
      </c>
      <c r="B532" s="84" t="s">
        <v>202</v>
      </c>
      <c r="C532" s="94">
        <v>7823.63</v>
      </c>
      <c r="D532" s="94">
        <v>17387.34</v>
      </c>
    </row>
    <row r="533" spans="1:4" x14ac:dyDescent="0.25">
      <c r="A533" s="84" t="s">
        <v>203</v>
      </c>
      <c r="B533" s="84" t="s">
        <v>202</v>
      </c>
      <c r="C533" s="94">
        <v>7823.63</v>
      </c>
      <c r="D533" s="94">
        <v>17387.34</v>
      </c>
    </row>
    <row r="534" spans="1:4" x14ac:dyDescent="0.25">
      <c r="A534" s="84" t="s">
        <v>201</v>
      </c>
      <c r="B534" s="84" t="s">
        <v>200</v>
      </c>
      <c r="C534" s="94">
        <v>7823.63</v>
      </c>
      <c r="D534" s="94">
        <v>17387.34</v>
      </c>
    </row>
    <row r="535" spans="1:4" x14ac:dyDescent="0.25">
      <c r="A535" s="84" t="s">
        <v>199</v>
      </c>
      <c r="B535" s="84" t="s">
        <v>198</v>
      </c>
      <c r="C535" s="94">
        <v>7823.63</v>
      </c>
      <c r="D535" s="94">
        <v>17387.34</v>
      </c>
    </row>
    <row r="536" spans="1:4" x14ac:dyDescent="0.25">
      <c r="A536" s="84" t="s">
        <v>197</v>
      </c>
      <c r="B536" s="84" t="s">
        <v>196</v>
      </c>
      <c r="C536" s="94">
        <v>152383.48000000001</v>
      </c>
      <c r="D536" s="94">
        <v>151675.24</v>
      </c>
    </row>
    <row r="537" spans="1:4" x14ac:dyDescent="0.25">
      <c r="A537" s="84" t="s">
        <v>195</v>
      </c>
      <c r="B537" s="84" t="s">
        <v>194</v>
      </c>
      <c r="C537" s="94">
        <v>144332.22</v>
      </c>
      <c r="D537" s="94">
        <v>144034.9</v>
      </c>
    </row>
    <row r="538" spans="1:4" x14ac:dyDescent="0.25">
      <c r="A538" s="84" t="s">
        <v>193</v>
      </c>
      <c r="B538" s="84" t="s">
        <v>192</v>
      </c>
      <c r="C538" s="94">
        <v>144332.22</v>
      </c>
      <c r="D538" s="94">
        <v>144034.9</v>
      </c>
    </row>
    <row r="539" spans="1:4" x14ac:dyDescent="0.25">
      <c r="A539" s="84" t="s">
        <v>191</v>
      </c>
      <c r="B539" s="84" t="s">
        <v>186</v>
      </c>
      <c r="C539" s="94">
        <v>144332.22</v>
      </c>
      <c r="D539" s="94">
        <v>144034.9</v>
      </c>
    </row>
    <row r="540" spans="1:4" x14ac:dyDescent="0.25">
      <c r="A540" s="84" t="s">
        <v>190</v>
      </c>
      <c r="B540" s="84" t="s">
        <v>186</v>
      </c>
      <c r="C540" s="94">
        <v>144332.22</v>
      </c>
      <c r="D540" s="94">
        <v>144034.9</v>
      </c>
    </row>
    <row r="541" spans="1:4" x14ac:dyDescent="0.25">
      <c r="A541" s="84" t="s">
        <v>189</v>
      </c>
      <c r="B541" s="84" t="s">
        <v>186</v>
      </c>
      <c r="C541" s="94">
        <v>144332.22</v>
      </c>
      <c r="D541" s="94">
        <v>144034.9</v>
      </c>
    </row>
    <row r="542" spans="1:4" x14ac:dyDescent="0.25">
      <c r="A542" s="84" t="s">
        <v>188</v>
      </c>
      <c r="B542" s="84" t="s">
        <v>186</v>
      </c>
      <c r="C542" s="94">
        <v>144332.22</v>
      </c>
      <c r="D542" s="94">
        <v>144034.9</v>
      </c>
    </row>
    <row r="543" spans="1:4" x14ac:dyDescent="0.25">
      <c r="A543" s="84" t="s">
        <v>187</v>
      </c>
      <c r="B543" s="84" t="s">
        <v>186</v>
      </c>
      <c r="C543" s="94">
        <v>144332.22</v>
      </c>
      <c r="D543" s="94">
        <v>144034.9</v>
      </c>
    </row>
    <row r="544" spans="1:4" x14ac:dyDescent="0.25">
      <c r="A544" s="84" t="s">
        <v>185</v>
      </c>
      <c r="B544" s="84" t="s">
        <v>184</v>
      </c>
      <c r="C544" s="94">
        <v>8051.26</v>
      </c>
      <c r="D544" s="94">
        <v>7640.34</v>
      </c>
    </row>
    <row r="545" spans="1:4" x14ac:dyDescent="0.25">
      <c r="A545" s="84" t="s">
        <v>183</v>
      </c>
      <c r="B545" s="84" t="s">
        <v>182</v>
      </c>
      <c r="C545" s="94">
        <v>8051.26</v>
      </c>
      <c r="D545" s="94">
        <v>7640.34</v>
      </c>
    </row>
    <row r="546" spans="1:4" x14ac:dyDescent="0.25">
      <c r="A546" s="84" t="s">
        <v>181</v>
      </c>
      <c r="B546" s="84" t="s">
        <v>175</v>
      </c>
      <c r="C546" s="94">
        <v>8051.26</v>
      </c>
      <c r="D546" s="94">
        <v>7640.34</v>
      </c>
    </row>
    <row r="547" spans="1:4" x14ac:dyDescent="0.25">
      <c r="A547" s="84" t="s">
        <v>180</v>
      </c>
      <c r="B547" s="84" t="s">
        <v>175</v>
      </c>
      <c r="C547" s="94">
        <v>8051.26</v>
      </c>
      <c r="D547" s="94">
        <v>7640.34</v>
      </c>
    </row>
    <row r="548" spans="1:4" x14ac:dyDescent="0.25">
      <c r="A548" s="84" t="s">
        <v>179</v>
      </c>
      <c r="B548" s="84" t="s">
        <v>178</v>
      </c>
      <c r="C548" s="94">
        <v>8051.26</v>
      </c>
      <c r="D548" s="94">
        <v>7640.34</v>
      </c>
    </row>
    <row r="549" spans="1:4" x14ac:dyDescent="0.25">
      <c r="A549" s="84" t="s">
        <v>177</v>
      </c>
      <c r="B549" s="84" t="s">
        <v>175</v>
      </c>
      <c r="C549" s="94">
        <v>8051.26</v>
      </c>
      <c r="D549" s="94">
        <v>7640.34</v>
      </c>
    </row>
    <row r="550" spans="1:4" x14ac:dyDescent="0.25">
      <c r="A550" s="84" t="s">
        <v>176</v>
      </c>
      <c r="B550" s="84" t="s">
        <v>175</v>
      </c>
      <c r="C550" s="94">
        <v>8051.26</v>
      </c>
      <c r="D550" s="94">
        <v>7640.34</v>
      </c>
    </row>
    <row r="551" spans="1:4" x14ac:dyDescent="0.25">
      <c r="A551" s="84" t="s">
        <v>174</v>
      </c>
      <c r="B551" s="84" t="s">
        <v>173</v>
      </c>
      <c r="C551" s="94">
        <v>299132.21000000002</v>
      </c>
      <c r="D551" s="94">
        <v>257192.86</v>
      </c>
    </row>
    <row r="552" spans="1:4" x14ac:dyDescent="0.25">
      <c r="A552" s="84" t="s">
        <v>171</v>
      </c>
      <c r="B552" s="84" t="s">
        <v>170</v>
      </c>
      <c r="C552" s="94">
        <v>299132.21000000002</v>
      </c>
      <c r="D552" s="94">
        <v>257192.86</v>
      </c>
    </row>
    <row r="553" spans="1:4" x14ac:dyDescent="0.25">
      <c r="A553" s="84" t="s">
        <v>169</v>
      </c>
      <c r="B553" s="84" t="s">
        <v>105</v>
      </c>
      <c r="C553" s="94">
        <v>299132.21000000002</v>
      </c>
      <c r="D553" s="94">
        <v>257192.86</v>
      </c>
    </row>
    <row r="554" spans="1:4" x14ac:dyDescent="0.25">
      <c r="A554" s="84" t="s">
        <v>168</v>
      </c>
      <c r="B554" s="84" t="s">
        <v>167</v>
      </c>
      <c r="C554" s="95">
        <v>71.599999999999994</v>
      </c>
      <c r="D554" s="94">
        <v>7646.3</v>
      </c>
    </row>
    <row r="555" spans="1:4" x14ac:dyDescent="0.25">
      <c r="A555" s="84" t="s">
        <v>166</v>
      </c>
      <c r="B555" s="84" t="s">
        <v>161</v>
      </c>
      <c r="C555" s="95">
        <v>71.599999999999994</v>
      </c>
      <c r="D555" s="94">
        <v>7646.3</v>
      </c>
    </row>
    <row r="556" spans="1:4" x14ac:dyDescent="0.25">
      <c r="A556" s="84" t="s">
        <v>165</v>
      </c>
      <c r="B556" s="84" t="s">
        <v>161</v>
      </c>
      <c r="C556" s="95">
        <v>71.599999999999994</v>
      </c>
      <c r="D556" s="94">
        <v>7646.3</v>
      </c>
    </row>
    <row r="557" spans="1:4" x14ac:dyDescent="0.25">
      <c r="A557" s="84" t="s">
        <v>164</v>
      </c>
      <c r="B557" s="84" t="s">
        <v>161</v>
      </c>
      <c r="C557" s="95">
        <v>71.599999999999994</v>
      </c>
      <c r="D557" s="94">
        <v>7646.3</v>
      </c>
    </row>
    <row r="558" spans="1:4" x14ac:dyDescent="0.25">
      <c r="A558" s="84" t="s">
        <v>163</v>
      </c>
      <c r="B558" s="84" t="s">
        <v>161</v>
      </c>
      <c r="C558" s="95">
        <v>71.599999999999994</v>
      </c>
      <c r="D558" s="94">
        <v>7646.3</v>
      </c>
    </row>
    <row r="559" spans="1:4" x14ac:dyDescent="0.25">
      <c r="A559" s="84" t="s">
        <v>162</v>
      </c>
      <c r="B559" s="84" t="s">
        <v>161</v>
      </c>
      <c r="C559" s="95">
        <v>71.599999999999994</v>
      </c>
      <c r="D559" s="94">
        <v>7646.3</v>
      </c>
    </row>
    <row r="560" spans="1:4" x14ac:dyDescent="0.25">
      <c r="A560" s="84" t="s">
        <v>160</v>
      </c>
      <c r="B560" s="84" t="s">
        <v>159</v>
      </c>
      <c r="C560" s="94">
        <v>299060.61</v>
      </c>
      <c r="D560" s="94">
        <v>249546.56</v>
      </c>
    </row>
    <row r="561" spans="1:5" x14ac:dyDescent="0.25">
      <c r="A561" s="84" t="s">
        <v>158</v>
      </c>
      <c r="B561" s="84" t="s">
        <v>153</v>
      </c>
      <c r="C561" s="94">
        <v>299060.61</v>
      </c>
      <c r="D561" s="94">
        <v>249546.56</v>
      </c>
    </row>
    <row r="562" spans="1:5" x14ac:dyDescent="0.25">
      <c r="A562" s="84" t="s">
        <v>157</v>
      </c>
      <c r="B562" s="84" t="s">
        <v>153</v>
      </c>
      <c r="C562" s="94">
        <v>299060.61</v>
      </c>
      <c r="D562" s="94">
        <v>249546.56</v>
      </c>
    </row>
    <row r="563" spans="1:5" x14ac:dyDescent="0.25">
      <c r="A563" s="84" t="s">
        <v>156</v>
      </c>
      <c r="B563" s="84" t="s">
        <v>153</v>
      </c>
      <c r="C563" s="94">
        <v>299060.61</v>
      </c>
      <c r="D563" s="94">
        <v>249546.56</v>
      </c>
    </row>
    <row r="564" spans="1:5" x14ac:dyDescent="0.25">
      <c r="A564" s="84" t="s">
        <v>155</v>
      </c>
      <c r="B564" s="84" t="s">
        <v>153</v>
      </c>
      <c r="C564" s="94">
        <v>299060.61</v>
      </c>
      <c r="D564" s="94">
        <v>249546.56</v>
      </c>
    </row>
    <row r="565" spans="1:5" x14ac:dyDescent="0.25">
      <c r="A565" s="84" t="s">
        <v>154</v>
      </c>
      <c r="B565" s="84" t="s">
        <v>153</v>
      </c>
      <c r="C565" s="94">
        <v>299060.61</v>
      </c>
      <c r="D565" s="94">
        <v>249546.56</v>
      </c>
    </row>
    <row r="566" spans="1:5" ht="13" thickBot="1" x14ac:dyDescent="0.3">
      <c r="A566" s="108"/>
      <c r="B566" s="108"/>
      <c r="C566" s="108"/>
      <c r="D566" s="108"/>
      <c r="E566" s="108"/>
    </row>
    <row r="567" spans="1:5" ht="14.5" x14ac:dyDescent="0.35">
      <c r="A567" s="111" t="s">
        <v>152</v>
      </c>
      <c r="B567" s="111"/>
      <c r="C567" s="98">
        <v>738499.51</v>
      </c>
      <c r="D567" s="98">
        <v>680096.08</v>
      </c>
    </row>
    <row r="568" spans="1:5" ht="13" thickBot="1" x14ac:dyDescent="0.3">
      <c r="A568" s="110"/>
      <c r="B568" s="110"/>
      <c r="C568" s="110"/>
      <c r="D568" s="110"/>
      <c r="E568" s="110"/>
    </row>
    <row r="569" spans="1:5" x14ac:dyDescent="0.25">
      <c r="A569" s="112"/>
      <c r="B569" s="112"/>
      <c r="C569" s="112"/>
      <c r="D569" s="112"/>
      <c r="E569" s="112"/>
    </row>
    <row r="570" spans="1:5" x14ac:dyDescent="0.25">
      <c r="A570" s="113" t="s">
        <v>88</v>
      </c>
      <c r="B570" s="113"/>
      <c r="C570" s="91">
        <v>2026</v>
      </c>
      <c r="D570" s="91">
        <v>2025</v>
      </c>
    </row>
    <row r="571" spans="1:5" x14ac:dyDescent="0.25">
      <c r="A571" s="108"/>
      <c r="B571" s="108"/>
      <c r="C571" s="108"/>
      <c r="D571" s="108"/>
      <c r="E571" s="108"/>
    </row>
    <row r="572" spans="1:5" ht="13" x14ac:dyDescent="0.3">
      <c r="A572" s="92" t="s">
        <v>151</v>
      </c>
      <c r="B572" s="84" t="s">
        <v>150</v>
      </c>
      <c r="C572" s="93">
        <v>4493222.7300000004</v>
      </c>
      <c r="D572" s="93">
        <v>4507251.2699999996</v>
      </c>
    </row>
    <row r="573" spans="1:5" x14ac:dyDescent="0.25">
      <c r="A573" s="84" t="s">
        <v>149</v>
      </c>
      <c r="B573" s="84" t="s">
        <v>89</v>
      </c>
      <c r="C573" s="94">
        <v>4493222.7300000004</v>
      </c>
      <c r="D573" s="94">
        <v>4507251.2699999996</v>
      </c>
    </row>
    <row r="574" spans="1:5" x14ac:dyDescent="0.25">
      <c r="A574" s="84" t="s">
        <v>148</v>
      </c>
      <c r="B574" s="84" t="s">
        <v>147</v>
      </c>
      <c r="C574" s="94">
        <v>747821.38</v>
      </c>
      <c r="D574" s="94">
        <v>302625.43</v>
      </c>
    </row>
    <row r="575" spans="1:5" x14ac:dyDescent="0.25">
      <c r="A575" s="84" t="s">
        <v>146</v>
      </c>
      <c r="B575" s="84" t="s">
        <v>90</v>
      </c>
      <c r="C575" s="94">
        <v>747821.38</v>
      </c>
      <c r="D575" s="94">
        <v>302625.43</v>
      </c>
    </row>
    <row r="576" spans="1:5" x14ac:dyDescent="0.25">
      <c r="A576" s="84" t="s">
        <v>145</v>
      </c>
      <c r="B576" s="84" t="s">
        <v>141</v>
      </c>
      <c r="C576" s="94">
        <v>747821.38</v>
      </c>
      <c r="D576" s="94">
        <v>302625.43</v>
      </c>
    </row>
    <row r="577" spans="1:4" x14ac:dyDescent="0.25">
      <c r="A577" s="84" t="s">
        <v>144</v>
      </c>
      <c r="B577" s="84" t="s">
        <v>141</v>
      </c>
      <c r="C577" s="94">
        <v>747821.38</v>
      </c>
      <c r="D577" s="94">
        <v>302625.43</v>
      </c>
    </row>
    <row r="578" spans="1:4" x14ac:dyDescent="0.25">
      <c r="A578" s="84" t="s">
        <v>143</v>
      </c>
      <c r="B578" s="84" t="s">
        <v>141</v>
      </c>
      <c r="C578" s="94">
        <v>747821.38</v>
      </c>
      <c r="D578" s="94">
        <v>302625.43</v>
      </c>
    </row>
    <row r="579" spans="1:4" x14ac:dyDescent="0.25">
      <c r="A579" s="84" t="s">
        <v>142</v>
      </c>
      <c r="B579" s="84" t="s">
        <v>141</v>
      </c>
      <c r="C579" s="94">
        <v>747821.38</v>
      </c>
      <c r="D579" s="94">
        <v>302625.43</v>
      </c>
    </row>
    <row r="580" spans="1:4" x14ac:dyDescent="0.25">
      <c r="A580" s="84" t="s">
        <v>140</v>
      </c>
      <c r="B580" s="84" t="s">
        <v>138</v>
      </c>
      <c r="C580" s="94">
        <v>747821.38</v>
      </c>
      <c r="D580" s="94">
        <v>302625.43</v>
      </c>
    </row>
    <row r="581" spans="1:4" x14ac:dyDescent="0.25">
      <c r="A581" s="84" t="s">
        <v>139</v>
      </c>
      <c r="B581" s="84" t="s">
        <v>138</v>
      </c>
      <c r="C581" s="94">
        <v>747821.38</v>
      </c>
      <c r="D581" s="94">
        <v>302625.43</v>
      </c>
    </row>
    <row r="582" spans="1:4" x14ac:dyDescent="0.25">
      <c r="A582" s="84" t="s">
        <v>137</v>
      </c>
      <c r="B582" s="84" t="s">
        <v>92</v>
      </c>
      <c r="C582" s="94">
        <v>383056.91</v>
      </c>
      <c r="D582" s="94">
        <v>383056.91</v>
      </c>
    </row>
    <row r="583" spans="1:4" x14ac:dyDescent="0.25">
      <c r="A583" s="84" t="s">
        <v>136</v>
      </c>
      <c r="B583" s="84" t="s">
        <v>135</v>
      </c>
      <c r="C583" s="94">
        <v>383056.91</v>
      </c>
      <c r="D583" s="94">
        <v>383056.91</v>
      </c>
    </row>
    <row r="584" spans="1:4" x14ac:dyDescent="0.25">
      <c r="A584" s="84" t="s">
        <v>134</v>
      </c>
      <c r="B584" s="84" t="s">
        <v>128</v>
      </c>
      <c r="C584" s="94">
        <v>383056.91</v>
      </c>
      <c r="D584" s="94">
        <v>383056.91</v>
      </c>
    </row>
    <row r="585" spans="1:4" x14ac:dyDescent="0.25">
      <c r="A585" s="84" t="s">
        <v>133</v>
      </c>
      <c r="B585" s="84" t="s">
        <v>128</v>
      </c>
      <c r="C585" s="94">
        <v>383056.91</v>
      </c>
      <c r="D585" s="94">
        <v>383056.91</v>
      </c>
    </row>
    <row r="586" spans="1:4" x14ac:dyDescent="0.25">
      <c r="A586" s="84" t="s">
        <v>132</v>
      </c>
      <c r="B586" s="84" t="s">
        <v>128</v>
      </c>
      <c r="C586" s="94">
        <v>383056.91</v>
      </c>
      <c r="D586" s="94">
        <v>383056.91</v>
      </c>
    </row>
    <row r="587" spans="1:4" x14ac:dyDescent="0.25">
      <c r="A587" s="84" t="s">
        <v>131</v>
      </c>
      <c r="B587" s="84" t="s">
        <v>128</v>
      </c>
      <c r="C587" s="94">
        <v>383056.91</v>
      </c>
      <c r="D587" s="94">
        <v>383056.91</v>
      </c>
    </row>
    <row r="588" spans="1:4" x14ac:dyDescent="0.25">
      <c r="A588" s="84" t="s">
        <v>130</v>
      </c>
      <c r="B588" s="84" t="s">
        <v>128</v>
      </c>
      <c r="C588" s="94">
        <v>383056.91</v>
      </c>
      <c r="D588" s="94">
        <v>383056.91</v>
      </c>
    </row>
    <row r="589" spans="1:4" x14ac:dyDescent="0.25">
      <c r="A589" s="84" t="s">
        <v>129</v>
      </c>
      <c r="B589" s="84" t="s">
        <v>128</v>
      </c>
      <c r="C589" s="94">
        <v>383056.91</v>
      </c>
      <c r="D589" s="94">
        <v>383056.91</v>
      </c>
    </row>
    <row r="590" spans="1:4" x14ac:dyDescent="0.25">
      <c r="A590" s="84" t="s">
        <v>127</v>
      </c>
      <c r="B590" s="84" t="s">
        <v>94</v>
      </c>
      <c r="C590" s="94">
        <v>3362344.44</v>
      </c>
      <c r="D590" s="94">
        <v>3821568.93</v>
      </c>
    </row>
    <row r="591" spans="1:4" x14ac:dyDescent="0.25">
      <c r="A591" s="84" t="s">
        <v>126</v>
      </c>
      <c r="B591" s="84" t="s">
        <v>125</v>
      </c>
      <c r="C591" s="94">
        <v>3362344.44</v>
      </c>
      <c r="D591" s="94">
        <v>3821568.93</v>
      </c>
    </row>
    <row r="592" spans="1:4" x14ac:dyDescent="0.25">
      <c r="A592" s="84" t="s">
        <v>124</v>
      </c>
      <c r="B592" s="84" t="s">
        <v>120</v>
      </c>
      <c r="C592" s="94">
        <v>4534612.67</v>
      </c>
      <c r="D592" s="94">
        <v>4543299.3499999996</v>
      </c>
    </row>
    <row r="593" spans="1:5" x14ac:dyDescent="0.25">
      <c r="A593" s="84" t="s">
        <v>123</v>
      </c>
      <c r="B593" s="84" t="s">
        <v>120</v>
      </c>
      <c r="C593" s="94">
        <v>4534612.67</v>
      </c>
      <c r="D593" s="94">
        <v>4543299.3499999996</v>
      </c>
    </row>
    <row r="594" spans="1:5" x14ac:dyDescent="0.25">
      <c r="A594" s="84" t="s">
        <v>122</v>
      </c>
      <c r="B594" s="84" t="s">
        <v>120</v>
      </c>
      <c r="C594" s="94">
        <v>4534612.67</v>
      </c>
      <c r="D594" s="94">
        <v>4543299.3499999996</v>
      </c>
    </row>
    <row r="595" spans="1:5" x14ac:dyDescent="0.25">
      <c r="A595" s="84" t="s">
        <v>121</v>
      </c>
      <c r="B595" s="84" t="s">
        <v>120</v>
      </c>
      <c r="C595" s="94">
        <v>4534612.67</v>
      </c>
      <c r="D595" s="94">
        <v>4543299.3499999996</v>
      </c>
    </row>
    <row r="596" spans="1:5" x14ac:dyDescent="0.25">
      <c r="A596" s="84" t="s">
        <v>119</v>
      </c>
      <c r="B596" s="84" t="s">
        <v>117</v>
      </c>
      <c r="C596" s="94">
        <v>4534612.67</v>
      </c>
      <c r="D596" s="94">
        <v>4543299.3499999996</v>
      </c>
    </row>
    <row r="597" spans="1:5" x14ac:dyDescent="0.25">
      <c r="A597" s="84" t="s">
        <v>118</v>
      </c>
      <c r="B597" s="84" t="s">
        <v>117</v>
      </c>
      <c r="C597" s="94">
        <v>4534612.67</v>
      </c>
      <c r="D597" s="94">
        <v>4543299.3499999996</v>
      </c>
    </row>
    <row r="598" spans="1:5" ht="14.5" x14ac:dyDescent="0.35">
      <c r="A598" s="84" t="s">
        <v>116</v>
      </c>
      <c r="B598" s="84" t="s">
        <v>110</v>
      </c>
      <c r="C598" s="97">
        <v>-1172268.23</v>
      </c>
      <c r="D598" s="97">
        <v>-721730.41</v>
      </c>
    </row>
    <row r="599" spans="1:5" ht="14.5" x14ac:dyDescent="0.35">
      <c r="A599" s="84" t="s">
        <v>115</v>
      </c>
      <c r="B599" s="84" t="s">
        <v>110</v>
      </c>
      <c r="C599" s="97">
        <v>-1172268.23</v>
      </c>
      <c r="D599" s="97">
        <v>-721730.41</v>
      </c>
    </row>
    <row r="600" spans="1:5" ht="14.5" x14ac:dyDescent="0.35">
      <c r="A600" s="84" t="s">
        <v>114</v>
      </c>
      <c r="B600" s="84" t="s">
        <v>110</v>
      </c>
      <c r="C600" s="97">
        <v>-1172268.23</v>
      </c>
      <c r="D600" s="97">
        <v>-721730.41</v>
      </c>
    </row>
    <row r="601" spans="1:5" ht="14.5" x14ac:dyDescent="0.35">
      <c r="A601" s="84" t="s">
        <v>113</v>
      </c>
      <c r="B601" s="84" t="s">
        <v>110</v>
      </c>
      <c r="C601" s="97">
        <v>-1172268.23</v>
      </c>
      <c r="D601" s="97">
        <v>-721730.41</v>
      </c>
    </row>
    <row r="602" spans="1:5" ht="14.5" x14ac:dyDescent="0.35">
      <c r="A602" s="84" t="s">
        <v>112</v>
      </c>
      <c r="B602" s="84" t="s">
        <v>110</v>
      </c>
      <c r="C602" s="97">
        <v>-1172268.23</v>
      </c>
      <c r="D602" s="97">
        <v>-721730.41</v>
      </c>
    </row>
    <row r="603" spans="1:5" ht="14.5" x14ac:dyDescent="0.35">
      <c r="A603" s="84" t="s">
        <v>111</v>
      </c>
      <c r="B603" s="84" t="s">
        <v>110</v>
      </c>
      <c r="C603" s="97">
        <v>-1172268.23</v>
      </c>
      <c r="D603" s="97">
        <v>-721730.41</v>
      </c>
    </row>
    <row r="604" spans="1:5" x14ac:dyDescent="0.25">
      <c r="A604" s="108"/>
      <c r="B604" s="108"/>
      <c r="C604" s="108"/>
      <c r="D604" s="108"/>
      <c r="E604" s="108"/>
    </row>
    <row r="605" spans="1:5" ht="13" x14ac:dyDescent="0.3">
      <c r="A605" s="116" t="s">
        <v>96</v>
      </c>
      <c r="B605" s="116"/>
      <c r="C605" s="93">
        <v>142394.04999999999</v>
      </c>
      <c r="D605" s="93">
        <v>218097.69</v>
      </c>
    </row>
    <row r="606" spans="1:5" ht="13" thickBot="1" x14ac:dyDescent="0.3">
      <c r="A606" s="108"/>
      <c r="B606" s="108"/>
      <c r="C606" s="108"/>
      <c r="D606" s="108"/>
      <c r="E606" s="108"/>
    </row>
    <row r="607" spans="1:5" ht="14.5" customHeight="1" x14ac:dyDescent="0.35">
      <c r="A607" s="114" t="s">
        <v>109</v>
      </c>
      <c r="B607" s="114"/>
      <c r="C607" s="98">
        <v>4635616.78</v>
      </c>
      <c r="D607" s="98">
        <v>4725348.96</v>
      </c>
    </row>
    <row r="608" spans="1:5" x14ac:dyDescent="0.25">
      <c r="A608" s="108"/>
      <c r="B608" s="108"/>
      <c r="C608" s="108"/>
      <c r="D608" s="108"/>
      <c r="E608" s="108"/>
    </row>
    <row r="609" spans="1:5" s="85" customFormat="1" ht="16" customHeight="1" x14ac:dyDescent="0.35">
      <c r="A609" s="115" t="s">
        <v>108</v>
      </c>
      <c r="B609" s="115"/>
      <c r="C609" s="99">
        <v>5374116.29</v>
      </c>
      <c r="D609" s="99">
        <v>5405445.04</v>
      </c>
    </row>
    <row r="610" spans="1:5" x14ac:dyDescent="0.25">
      <c r="A610" s="108"/>
      <c r="B610" s="108"/>
      <c r="C610" s="108"/>
      <c r="D610" s="108"/>
      <c r="E610" s="108"/>
    </row>
    <row r="611" spans="1:5" x14ac:dyDescent="0.25">
      <c r="A611" s="108"/>
      <c r="B611" s="108"/>
      <c r="C611" s="108"/>
      <c r="D611" s="108"/>
      <c r="E611" s="108"/>
    </row>
    <row r="612" spans="1:5" x14ac:dyDescent="0.25">
      <c r="A612" s="109"/>
      <c r="B612" s="109"/>
      <c r="C612" s="109"/>
      <c r="D612" s="109"/>
      <c r="E612" s="109"/>
    </row>
    <row r="613" spans="1:5" x14ac:dyDescent="0.25">
      <c r="A613" s="108"/>
      <c r="B613" s="108"/>
      <c r="C613" s="108"/>
      <c r="D613" s="108"/>
      <c r="E613" s="108"/>
    </row>
    <row r="614" spans="1:5" ht="14.5" customHeight="1" x14ac:dyDescent="0.25">
      <c r="A614" s="107" t="s">
        <v>107</v>
      </c>
      <c r="B614" s="107"/>
      <c r="C614" s="107"/>
      <c r="D614" s="107"/>
      <c r="E614" s="107"/>
    </row>
  </sheetData>
  <mergeCells count="32">
    <mergeCell ref="A613:E613"/>
    <mergeCell ref="A614:E614"/>
    <mergeCell ref="A607:B607"/>
    <mergeCell ref="A609:B609"/>
    <mergeCell ref="A610:E610"/>
    <mergeCell ref="A611:E611"/>
    <mergeCell ref="A612:E612"/>
    <mergeCell ref="A568:E568"/>
    <mergeCell ref="A569:E569"/>
    <mergeCell ref="A570:B570"/>
    <mergeCell ref="A571:E571"/>
    <mergeCell ref="A605:B605"/>
    <mergeCell ref="A431:E431"/>
    <mergeCell ref="A432:B432"/>
    <mergeCell ref="A433:E433"/>
    <mergeCell ref="A566:E566"/>
    <mergeCell ref="A567:B567"/>
    <mergeCell ref="A430:E430"/>
    <mergeCell ref="A1:E1"/>
    <mergeCell ref="A2:E2"/>
    <mergeCell ref="A3:E3"/>
    <mergeCell ref="A4:E4"/>
    <mergeCell ref="A5:E5"/>
    <mergeCell ref="A6:E6"/>
    <mergeCell ref="A7:E7"/>
    <mergeCell ref="A8:B8"/>
    <mergeCell ref="A9:E9"/>
    <mergeCell ref="A428:B428"/>
    <mergeCell ref="A604:E604"/>
    <mergeCell ref="A608:E608"/>
    <mergeCell ref="A606:E606"/>
    <mergeCell ref="A429:B429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BalanceGeneral339-20251011-0553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2025-12-09T22:49:12Z</cp:lastPrinted>
  <dcterms:created xsi:type="dcterms:W3CDTF">2022-02-21T21:24:29Z</dcterms:created>
  <dcterms:modified xsi:type="dcterms:W3CDTF">2026-03-17T22:55:46Z</dcterms:modified>
</cp:coreProperties>
</file>